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1760" activeTab="0"/>
  </bookViews>
  <sheets>
    <sheet name="KL2" sheetId="1" r:id="rId1"/>
    <sheet name="Rekapitulacia2" sheetId="2" r:id="rId2"/>
    <sheet name="Rozpočet2" sheetId="3" r:id="rId3"/>
  </sheets>
  <definedNames>
    <definedName name="fakt1R">#REF!</definedName>
    <definedName name="_xlnm.Print_Titles" localSheetId="1">'Rekapitulacia2'!$8:$10</definedName>
    <definedName name="_xlnm.Print_Titles" localSheetId="2">'Rozpočet2'!$8:$10</definedName>
    <definedName name="_xlnm.Print_Area" localSheetId="0">'KL2'!$A:$M</definedName>
    <definedName name="_xlnm.Print_Area" localSheetId="1">'Rekapitulacia2'!$A:$F</definedName>
    <definedName name="_xlnm.Print_Area" localSheetId="2">'Rozpočet2'!$A:$O</definedName>
  </definedNames>
  <calcPr fullCalcOnLoad="1"/>
</workbook>
</file>

<file path=xl/sharedStrings.xml><?xml version="1.0" encoding="utf-8"?>
<sst xmlns="http://schemas.openxmlformats.org/spreadsheetml/2006/main" count="1445" uniqueCount="614">
  <si>
    <t>a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</si>
  <si>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</si>
  <si>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</si>
  <si>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</si>
  <si>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</si>
  <si>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</si>
  <si>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</si>
  <si>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</si>
  <si>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</si>
  <si>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Rozpočet:</t>
  </si>
  <si>
    <t>Rozpočet</t>
  </si>
  <si>
    <t>Krycí list rozpočtu v</t>
  </si>
  <si>
    <t>EUR</t>
  </si>
  <si>
    <t>Spracoval:</t>
  </si>
  <si>
    <t>Čerpanie</t>
  </si>
  <si>
    <t>Krycí list splátky v</t>
  </si>
  <si>
    <t>za obdobie</t>
  </si>
  <si>
    <t>Mesiac 2011</t>
  </si>
  <si>
    <t>Dňa:</t>
  </si>
  <si>
    <t>Zmluva č.:</t>
  </si>
  <si>
    <t>VK</t>
  </si>
  <si>
    <t>Krycí list výrobnej kalkulácie v</t>
  </si>
  <si>
    <t xml:space="preserve"> Odberateľ:</t>
  </si>
  <si>
    <t>IČO:</t>
  </si>
  <si>
    <t>DIČ:</t>
  </si>
  <si>
    <t>VF</t>
  </si>
  <si>
    <t xml:space="preserve"> Dodávateľ:</t>
  </si>
  <si>
    <t xml:space="preserve"> Projektant: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</si>
  <si>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</si>
  <si>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</si>
  <si>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</si>
  <si>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</si>
  <si>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</si>
  <si>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</si>
  <si>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</si>
  <si>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</si>
  <si>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</si>
  <si>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</si>
  <si>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</si>
  <si>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</si>
  <si>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</si>
  <si>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</si>
  <si>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</si>
  <si>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</si>
  <si>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</si>
  <si>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</si>
  <si>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</si>
  <si>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</si>
  <si>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</si>
  <si>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</si>
  <si>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</si>
  <si>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</si>
  <si>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</si>
  <si>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</si>
  <si>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</si>
  <si>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</si>
  <si>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</si>
  <si>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Súčet riadkov 21 až 23: </t>
  </si>
  <si>
    <t>F</t>
  </si>
  <si>
    <t>Rekapitulácia rozpočtu v</t>
  </si>
  <si>
    <t xml:space="preserve">Dodávateľ: </t>
  </si>
  <si>
    <t>Rekapitulácia splátky v</t>
  </si>
  <si>
    <t>Rekapitulácia výrobnej kalkulácie v</t>
  </si>
  <si>
    <t>Popis položky, stavebného dielu, remesla</t>
  </si>
  <si>
    <t>Konštrukcie</t>
  </si>
  <si>
    <t>Špecifikovaný</t>
  </si>
  <si>
    <t>Spolu</t>
  </si>
  <si>
    <t>Hmotnosť v tonách</t>
  </si>
  <si>
    <t>Suť v tonách</t>
  </si>
  <si>
    <t>a práce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</si>
  <si>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</si>
  <si>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</si>
  <si>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</si>
  <si>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</si>
  <si>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</si>
  <si>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</si>
  <si>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</si>
  <si>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</si>
  <si>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</si>
  <si>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</si>
  <si>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</si>
  <si>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</si>
  <si>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</si>
  <si>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</si>
  <si>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</si>
  <si>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</si>
  <si>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</si>
  <si>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</si>
  <si>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</si>
  <si>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</si>
  <si>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cenníka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</si>
  <si>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</si>
  <si>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</si>
  <si>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</si>
  <si>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</si>
  <si>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</si>
  <si>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</si>
  <si>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</si>
  <si>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</si>
  <si>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</si>
  <si>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</si>
  <si>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</si>
  <si>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</si>
  <si>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Odberateľ: Cirkevný zbor Evanjel. cirkvi a. v. na Slovensku Koceľovce</t>
  </si>
  <si>
    <t xml:space="preserve">Spracoval: Ing. Mária Mandulová                    </t>
  </si>
  <si>
    <t>Projektant: Ing. Jaroslava Glosová, Sibírska 25, 080 01 Prešov</t>
  </si>
  <si>
    <t xml:space="preserve">JKSO : </t>
  </si>
  <si>
    <t>Stavba : Koceľovce  - Kostol ev. a. v., ÚZPF č. 517/0, príprava komplexnej obnovy</t>
  </si>
  <si>
    <t>Objekt : SO 01 Kostol</t>
  </si>
  <si>
    <t>Časť : Sanácia krovov, zvonovej stolice a striech</t>
  </si>
  <si>
    <t>M - CONSULTING</t>
  </si>
  <si>
    <t xml:space="preserve"> Stavba : Koceľovce  - Kostol ev. a. v., ÚZPF č. 517/0, príprava komplexnej obnovy</t>
  </si>
  <si>
    <t>Koceľovce, rekonštrukcia</t>
  </si>
  <si>
    <t xml:space="preserve"> Objekt : SO 01 Kostol</t>
  </si>
  <si>
    <t>JKSO :</t>
  </si>
  <si>
    <t>Ing. Mária Mandulová</t>
  </si>
  <si>
    <t xml:space="preserve"> Časť : Sanácia krovov, zvonovej stolice a striech</t>
  </si>
  <si>
    <t>Cirkevný zbor Evanjel. cirkvi a. v. na Slovensku Koceľovce</t>
  </si>
  <si>
    <t>04935</t>
  </si>
  <si>
    <t>Ochtiná</t>
  </si>
  <si>
    <t xml:space="preserve">     </t>
  </si>
  <si>
    <t>Ing. Jaroslava Glosová, Sibírska 25, 080 01 Prešov</t>
  </si>
  <si>
    <t>M3 OP</t>
  </si>
  <si>
    <t>M2 UP</t>
  </si>
  <si>
    <t>M2 ZP</t>
  </si>
  <si>
    <t>M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</si>
  <si>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</si>
  <si>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</si>
  <si>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</si>
  <si>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</si>
  <si>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</si>
  <si>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</si>
  <si>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Kultúrna pamiatka</t>
  </si>
  <si>
    <t xml:space="preserve"> Inžinierska činnosť</t>
  </si>
  <si>
    <t xml:space="preserve"> Projektové práce</t>
  </si>
  <si>
    <t xml:space="preserve"> DPH   20% z:</t>
  </si>
  <si>
    <t xml:space="preserve"> DPH    0% z:</t>
  </si>
  <si>
    <t xml:space="preserve"> Odpočet - prípočet</t>
  </si>
  <si>
    <t>PRÁCE A DODÁVKY HSV</t>
  </si>
  <si>
    <t>3 - ZVISLÉ A KOMPLETNÉ KONŠTRUKCIE</t>
  </si>
  <si>
    <t>011</t>
  </si>
  <si>
    <t xml:space="preserve">31123-1125   </t>
  </si>
  <si>
    <t xml:space="preserve">Murivo nosné z tehál 29 cm P25 zmes maltová suchá 5 MPa                                                                 </t>
  </si>
  <si>
    <t xml:space="preserve">m3     </t>
  </si>
  <si>
    <t xml:space="preserve">E3                  </t>
  </si>
  <si>
    <t>45.25.50</t>
  </si>
  <si>
    <t>0,6    "podmurovanie pomúrnice sakristie - viď. stat. posudok" =   0,600</t>
  </si>
  <si>
    <t>0,03   "podmurovanie vo veži" =   0,030</t>
  </si>
  <si>
    <t>3 - ZVISLÉ A KOMPLETNÉ KONŠTRUKCIE spolu :</t>
  </si>
  <si>
    <t>6 - ÚPRAVY POVRCHOV, PODLAHY, VÝPLNE</t>
  </si>
  <si>
    <t xml:space="preserve">62240-1961   </t>
  </si>
  <si>
    <t xml:space="preserve">Príplatok za hydrofobiz. prísadu do štuk. vrstvy omietok vonk. stien                                                    </t>
  </si>
  <si>
    <t xml:space="preserve">m2     </t>
  </si>
  <si>
    <t xml:space="preserve">E6                  </t>
  </si>
  <si>
    <t>45.41.10</t>
  </si>
  <si>
    <t xml:space="preserve">62240-1971   </t>
  </si>
  <si>
    <t xml:space="preserve">Príplatok za prísadu pre zvýšenie priľnavosti do omietok vonk. stien                                                    </t>
  </si>
  <si>
    <t xml:space="preserve">62241-11211  </t>
  </si>
  <si>
    <t xml:space="preserve">Farbenie vonk. omietok stien do III. stupňa zložitosti (vápenný program AQUA)                                           </t>
  </si>
  <si>
    <t>014</t>
  </si>
  <si>
    <t xml:space="preserve">62242-2411   </t>
  </si>
  <si>
    <t xml:space="preserve">Oprava omietok vápenných a vápennocem. st. člen. 1-2 hladkých 30-40%                                                    </t>
  </si>
  <si>
    <t>22,861    "oprava omietok do 40%" =   22,861</t>
  </si>
  <si>
    <t>6 - ÚPRAVY POVRCHOV, PODLAHY, VÝPLNE spolu :</t>
  </si>
  <si>
    <t>9 - OSTATNÉ KONŠTRUKCIE A PRÁCE</t>
  </si>
  <si>
    <t>003</t>
  </si>
  <si>
    <t xml:space="preserve">94194-4031   </t>
  </si>
  <si>
    <t xml:space="preserve">Montáž lešenia ľahk. radového bez podláh š.do 1 m v. do 10 m                                                            </t>
  </si>
  <si>
    <t xml:space="preserve">E9                  </t>
  </si>
  <si>
    <t>45.25.10</t>
  </si>
  <si>
    <t xml:space="preserve">"lešenie k montáži klampiarskych konštrukcií"                                   </t>
  </si>
  <si>
    <t>14,35*(7,27-1,8)*2     "hlavná loď" =   156,989</t>
  </si>
  <si>
    <t>(7+3,8+3,8+3,9)*(9,2-1,8)    "svätyňa zo zeme" =   136,900</t>
  </si>
  <si>
    <t>3,5*(6-1,8)    "svätyňa z povaly sakristie" =   14,700</t>
  </si>
  <si>
    <t>3,5*((7,2+3,7)/2-1,8)+2*((3,5+5,4)-1,8)    "sakristia - pohľad V a Z" =   26,975</t>
  </si>
  <si>
    <t xml:space="preserve">94194-4032   </t>
  </si>
  <si>
    <t xml:space="preserve">Montáž lešenia ľahk. radového bez podláh š.do 1 m v. do 30 m                                                            </t>
  </si>
  <si>
    <t xml:space="preserve">"lešenie k veži k montáži klampiarskych konštrukcií"                            </t>
  </si>
  <si>
    <t>(1,4+2,8*5+1,4+2*1)*(20,35-1,8)   "postavené zo zeme" =   348,740</t>
  </si>
  <si>
    <t>(1,4+2,8+1,4+2*1)*((20,35-7,5)-1,8) "postavené z povaly hlavnej lode" =   83,980</t>
  </si>
  <si>
    <t xml:space="preserve">94194-4191   </t>
  </si>
  <si>
    <t xml:space="preserve">Príplatok za prvý a každý ďalší mesiac použitia lešenia k pol. -4031                                                    </t>
  </si>
  <si>
    <t xml:space="preserve">94194-4192   </t>
  </si>
  <si>
    <t xml:space="preserve">Príplatok za prvý a každý ďalší mesiac použitia lešenia k pol. -4032                                                    </t>
  </si>
  <si>
    <t xml:space="preserve">94194-4831   </t>
  </si>
  <si>
    <t xml:space="preserve">Demontáž lešenia ľahk. radového bez podláh š.do 1 m v. do 10 m                                                          </t>
  </si>
  <si>
    <t xml:space="preserve">94194-4832   </t>
  </si>
  <si>
    <t xml:space="preserve">Demontáž lešenia ľahk. radového bez podláh š.do 1 m v. do 30 m                                                          </t>
  </si>
  <si>
    <t xml:space="preserve">94195-5001   </t>
  </si>
  <si>
    <t xml:space="preserve">Lešenie ľahké prac. pomocné výš. podlahy do 1,2 m                                                                       </t>
  </si>
  <si>
    <t>7*1+2*1     "sakristia   pohľad S+Z" =   9,000</t>
  </si>
  <si>
    <t>3,4*2        "južná predsieň pohľad V+Z" =   6,800</t>
  </si>
  <si>
    <t xml:space="preserve">94195-5002   </t>
  </si>
  <si>
    <t xml:space="preserve">Lešenie ľahké prac. pomocné výš. podlahy do 1,9 m                                                                       </t>
  </si>
  <si>
    <t>2*1*1   "južná predsieň -pohľad S" =   2,000</t>
  </si>
  <si>
    <t xml:space="preserve">94195-5003   </t>
  </si>
  <si>
    <t xml:space="preserve">Lešenie ľahké prac. pomocné výš. podlahy do 2,5 m                                                                       </t>
  </si>
  <si>
    <t>1*1   "južná predsieň - pohľad S" =   1,000</t>
  </si>
  <si>
    <t xml:space="preserve">94195-5004   </t>
  </si>
  <si>
    <t xml:space="preserve">Lešenie ľahké prac. pomocné výš. podlahy do 3,5 m                                                                       </t>
  </si>
  <si>
    <t>1,8*1   "južná predsieň - pohľad S" =   1,800</t>
  </si>
  <si>
    <t xml:space="preserve">94394-3221   </t>
  </si>
  <si>
    <t xml:space="preserve">Montáž lešenia priestorového ľahkého do 2 kPa v. do 10 m                                                                </t>
  </si>
  <si>
    <t xml:space="preserve">"lešenie k náterom tesárskej konštrukcie"                                       </t>
  </si>
  <si>
    <t xml:space="preserve">"hlavná loď"                                                                    </t>
  </si>
  <si>
    <t>9*13,1*10*1/2-1,05*1,8/2*13,1*2-2,2*1,8/2*13,1 =   538,803</t>
  </si>
  <si>
    <t>(0,85*13,1*0,35*2)+(3+0,5)/2*5*1*4-5*3,3*1*2   "priestor nad klenbami hl.lode" =   9,795</t>
  </si>
  <si>
    <t xml:space="preserve">"svätyňa"                                                                       </t>
  </si>
  <si>
    <t>5*10,5*1,8+(7*5,8/2*5+2,8*3,5/2*4*5,8*1/3)-(2,1*1,8/2*5+0,9*1/2*4*1,8*1/3) =   223,363</t>
  </si>
  <si>
    <t>(3+0,5)/2*2,4*5*2     "priestor nad klenbami nad svätyňou" =   42,000</t>
  </si>
  <si>
    <t>3,6*4,1/2*6,5-1,75*1,8/2*6,5-1,15*1,8/2*6,5    "sakristia" =   31,005</t>
  </si>
  <si>
    <t xml:space="preserve">94394-3292   </t>
  </si>
  <si>
    <t xml:space="preserve">Príplatok za prvý a každý ďalší mesiac použ. lešenia k -3221 a -3222                                                    </t>
  </si>
  <si>
    <t>844,966   "priestorové lešenie k náterom krovu" =   844,966</t>
  </si>
  <si>
    <t xml:space="preserve">94394-3821   </t>
  </si>
  <si>
    <t xml:space="preserve">Demontáž lešenia priestorového ľahkého do 2 kPa v. do 10 m                                                              </t>
  </si>
  <si>
    <t xml:space="preserve">94395-5021   </t>
  </si>
  <si>
    <t xml:space="preserve">Montáž leš. podlahy s priečnikmi alebo pozdĺžnikmi v. do 10 m                                                           </t>
  </si>
  <si>
    <t xml:space="preserve">"podlahy k radovému lešeniu"                                                    </t>
  </si>
  <si>
    <t>14,35*1*2+3*1,5*1*2     "hlavná loď" =   37,700</t>
  </si>
  <si>
    <t>(7+3,8+3,8+3,8)*1+4*1,5*1    "svätyňa zo zeme" =   24,400</t>
  </si>
  <si>
    <t>6*1+2*1,5*1   "svätyňa z povaly sakristie" =   9,000</t>
  </si>
  <si>
    <t>3,5*1+2*1    "južná predsieň" =   5,500</t>
  </si>
  <si>
    <t xml:space="preserve">"podlahy k priestorovému lešeniu"                                               </t>
  </si>
  <si>
    <t>13,1*1*4*2+13,1*1,5+3,6*1*6+1,8*1*6   "hlavná loď" =   156,850</t>
  </si>
  <si>
    <t>6,5*2*1*2+5*2*1*2+4*3*1*2+2,3*4*1+1,5*4*1   "svätyňa" =   85,200</t>
  </si>
  <si>
    <t>6,5*1,25*2    "sakristia" =   16,250</t>
  </si>
  <si>
    <t xml:space="preserve">94395-5022   </t>
  </si>
  <si>
    <t xml:space="preserve">Montáž leš. podlahy s priečnikmi alebo pozdĺžnikmi v. do 20 m                                                           </t>
  </si>
  <si>
    <t>2,8*8*1+10*1,4*1   "lešeňová podlaha k lešeniu veže" =   36,400</t>
  </si>
  <si>
    <t xml:space="preserve">94395-5191   </t>
  </si>
  <si>
    <t xml:space="preserve">Príplatok za prvý a každý ďalší mesiac použ. lešenia k -5021-3 a -5141                                                  </t>
  </si>
  <si>
    <t>37,7    "hlavná loď" =   37,700</t>
  </si>
  <si>
    <t>33,4   "svätyňa" =   33,400</t>
  </si>
  <si>
    <t>5,5   "južná predsieň" =   5,500</t>
  </si>
  <si>
    <t>258,3   "lešeňová podlaha k priestorovému lešeniu" =   258,300</t>
  </si>
  <si>
    <t>36,4   "lešenie k veži" =   36,400</t>
  </si>
  <si>
    <t xml:space="preserve">94395-5821   </t>
  </si>
  <si>
    <t xml:space="preserve">Demontáž leš. podlahy s priečnikmi alebo pozdĺžnikmi v. do 10 m                                                         </t>
  </si>
  <si>
    <t>37,7   "hlavná lod" =   37,700</t>
  </si>
  <si>
    <t>5,5     "južná predsieň" =   5,500</t>
  </si>
  <si>
    <t>258,3   "podlahy k priestorovému lešeniu" =   258,300</t>
  </si>
  <si>
    <t xml:space="preserve">94395-5822   </t>
  </si>
  <si>
    <t xml:space="preserve">Demontáž leš. podlahy s priečnikmi alebo pozdĺžnikmi v. do 20 m                                                         </t>
  </si>
  <si>
    <t>36,4   "lešenie veže" =   36,400</t>
  </si>
  <si>
    <t>013</t>
  </si>
  <si>
    <t xml:space="preserve">96806-1112   </t>
  </si>
  <si>
    <t xml:space="preserve">Vyvesenie alebo zavesenie drev. krídiel okien do 1,5 m2                                                                 </t>
  </si>
  <si>
    <t xml:space="preserve">kus    </t>
  </si>
  <si>
    <t>45.11.11</t>
  </si>
  <si>
    <t>1    "v streche nad svätyňou" =   1,000</t>
  </si>
  <si>
    <t xml:space="preserve">96806-2354   </t>
  </si>
  <si>
    <t xml:space="preserve">Vybúranie rámov okien drev. dvojitých alebo zdvoj. do 1 m2                                                              </t>
  </si>
  <si>
    <t>0,4*0,6     "okno v streche nad svätyňou" =   0,240</t>
  </si>
  <si>
    <t xml:space="preserve">97504-3111   </t>
  </si>
  <si>
    <t xml:space="preserve">Jednorad. podchytenie stropov v. do 3,5 m zaťaž. do 750 kg/m                                                            </t>
  </si>
  <si>
    <t xml:space="preserve">m      </t>
  </si>
  <si>
    <t xml:space="preserve">"podchytenie väzného trámu plnej väzby pri oprave vo veži=S5"                   </t>
  </si>
  <si>
    <t>1      "do výšky 2,2m" =   1,000</t>
  </si>
  <si>
    <t xml:space="preserve">97504-31112  </t>
  </si>
  <si>
    <t xml:space="preserve">Jednorad. podchytenie stropov v. do 3,5 m zaťaž. do 750 kg/m - demontáž                                                 </t>
  </si>
  <si>
    <t xml:space="preserve">97504-31110  </t>
  </si>
  <si>
    <t xml:space="preserve">Jednorad. podchytenie stropov v. do 1,0 m zaťaž. do 750 kg/m                                                            </t>
  </si>
  <si>
    <t xml:space="preserve">"viď. stat. posudok"                                                            </t>
  </si>
  <si>
    <t xml:space="preserve">"S3"                                                                            </t>
  </si>
  <si>
    <t xml:space="preserve">"podchytenie väzného trámu plnej väzby IV na d loďou"                           </t>
  </si>
  <si>
    <t>2,5*2    "na výšku 1,0m" =   5,000</t>
  </si>
  <si>
    <t xml:space="preserve">97504-31113  </t>
  </si>
  <si>
    <t xml:space="preserve">Jednorad. podchytenie stropov v. do 1,0 m zaťaž. do 750 kg/m - demontáž                                                 </t>
  </si>
  <si>
    <t xml:space="preserve">97505-3131   </t>
  </si>
  <si>
    <t xml:space="preserve">Viacrad. podchytenie stropov v. do 3,5 m zaťaž. do 800 kg/m                                                             </t>
  </si>
  <si>
    <t>2,6*2    "stredné väznice medzi III - IV na výšku 5,3m = S3" =   5,200</t>
  </si>
  <si>
    <t xml:space="preserve">97505-8131   </t>
  </si>
  <si>
    <t xml:space="preserve">Príplatok za každý ďalší 1 m výšky nad 3,5 m do 800 kg/m                                                                </t>
  </si>
  <si>
    <t>2,6*2   "S3" =   5,200</t>
  </si>
  <si>
    <t xml:space="preserve">97505-31311  </t>
  </si>
  <si>
    <t xml:space="preserve">Viacrad. podchytenie stropov v. do 3,5 m zaťaž. do 800 kg/m - demontáž                                                  </t>
  </si>
  <si>
    <t xml:space="preserve">97801-5251   </t>
  </si>
  <si>
    <t xml:space="preserve">Otlčenie vonk. omietok váp. vápenocem. zlož. I-IV do 40 %                                                               </t>
  </si>
  <si>
    <t xml:space="preserve">"ozn.d"                                                                         </t>
  </si>
  <si>
    <t>(9,2+9,6)/2*(0,25+0,4)/2+(1,9+0,75)/2*1,8 =   5,440</t>
  </si>
  <si>
    <t>(8,75+9,1)/2*(0,25+0,4)/2+(1,85+0,8)/2*1,6+1,7*1,7/2+0,25*0,3 =   6,541</t>
  </si>
  <si>
    <t>6,8*1,6 =   10,880</t>
  </si>
  <si>
    <t xml:space="preserve">97901-1111   </t>
  </si>
  <si>
    <t xml:space="preserve">Zvislá doprava sute a vybúr. hmôt za prvé podlažie                                                                      </t>
  </si>
  <si>
    <t xml:space="preserve">t      </t>
  </si>
  <si>
    <t xml:space="preserve">97908-1111   </t>
  </si>
  <si>
    <t xml:space="preserve">Odvoz sute a vybúraných hmôt na skládku do 1 km                                                                         </t>
  </si>
  <si>
    <t xml:space="preserve">97908-1121   </t>
  </si>
  <si>
    <t xml:space="preserve">Odvoz sute a vybúraných hmôt na skládku každý ďalší 1 km                                                                </t>
  </si>
  <si>
    <t>37,966*9 =   341,694</t>
  </si>
  <si>
    <t xml:space="preserve">97908-2111   </t>
  </si>
  <si>
    <t xml:space="preserve">Vnútrostavenisková doprava sute a vybúraných hmôt do 10 m                                                               </t>
  </si>
  <si>
    <t xml:space="preserve">97908-2121   </t>
  </si>
  <si>
    <t xml:space="preserve">Vnútrost. doprava sute a vybúraných hmôt každých ďalších 5 m                                                            </t>
  </si>
  <si>
    <t xml:space="preserve">97913-1409   </t>
  </si>
  <si>
    <t xml:space="preserve">Poplatok za ulož.a znešk.staveb.sute na vymedzených skládkach "O"-ostatný odpad                                         </t>
  </si>
  <si>
    <t>37,966     "všetka suť zo stavby" =   37,966</t>
  </si>
  <si>
    <t>-(3,588+10,067)   "suť drevná hmota na recykláciu" =   -13,655</t>
  </si>
  <si>
    <t xml:space="preserve">99801-1003   </t>
  </si>
  <si>
    <t xml:space="preserve">Presun hmôt pre budovy murované výšky do 24 m                                                                           </t>
  </si>
  <si>
    <t>45.21.6*</t>
  </si>
  <si>
    <t>9 - OSTATNÉ KONŠTRUKCIE A PRÁCE spolu :</t>
  </si>
  <si>
    <t>PRÁCE A DODÁVKY HSV spolu :</t>
  </si>
  <si>
    <t>PRÁCE A DODÁVKY PSV</t>
  </si>
  <si>
    <t>71 - IZOLÁCIE</t>
  </si>
  <si>
    <t>712 - Povlakové krytiny</t>
  </si>
  <si>
    <t>712</t>
  </si>
  <si>
    <t xml:space="preserve">71299-9904   </t>
  </si>
  <si>
    <t xml:space="preserve">Povlakové krytiny, HZS T4                                                                                               </t>
  </si>
  <si>
    <t xml:space="preserve">hod    </t>
  </si>
  <si>
    <t xml:space="preserve">I71 2               </t>
  </si>
  <si>
    <t>I</t>
  </si>
  <si>
    <t>45.22.12</t>
  </si>
  <si>
    <t xml:space="preserve">"odhadujem 45 dní - á 2 hod. denne"                                             </t>
  </si>
  <si>
    <t>45*2 =   90,000</t>
  </si>
  <si>
    <t>MAT</t>
  </si>
  <si>
    <t xml:space="preserve">283 2331001  </t>
  </si>
  <si>
    <t xml:space="preserve">Plachta Pe - 8x12m (na ochranu stavebného diela , vrátane doplnkov)                                                     </t>
  </si>
  <si>
    <t xml:space="preserve">kpl.   </t>
  </si>
  <si>
    <t>25.21.30</t>
  </si>
  <si>
    <t xml:space="preserve">99871-2203   </t>
  </si>
  <si>
    <t xml:space="preserve">Presun hmôt pre izolácie povlakové v objektoch výšky do 24 m                                                            </t>
  </si>
  <si>
    <t xml:space="preserve">%      </t>
  </si>
  <si>
    <t>45.22.20</t>
  </si>
  <si>
    <t>712 - Povlakové krytiny spolu :</t>
  </si>
  <si>
    <t>713 - Izolácie tepelné</t>
  </si>
  <si>
    <t>713</t>
  </si>
  <si>
    <t xml:space="preserve">71319-0812   </t>
  </si>
  <si>
    <t xml:space="preserve">Odstránenie škvárového lôžka hr. do 100 mm                                                                              </t>
  </si>
  <si>
    <t xml:space="preserve">I71 3               </t>
  </si>
  <si>
    <t>45.32.11</t>
  </si>
  <si>
    <t xml:space="preserve">"Vypratanie trusu v pôjdných priestoroch"                                       </t>
  </si>
  <si>
    <t>147,48   "hlavná loď" =   147,480</t>
  </si>
  <si>
    <t>69,93      "svätyňa" =   69,930</t>
  </si>
  <si>
    <t>20,46   "sakristia" =   20,460</t>
  </si>
  <si>
    <t>3,3*3,2   "južná predsieň" =   10,560</t>
  </si>
  <si>
    <t>8,02   "veža =   8,020</t>
  </si>
  <si>
    <t>713 - Izolácie tepelné spolu :</t>
  </si>
  <si>
    <t>71 - IZOLÁCIE spolu :</t>
  </si>
  <si>
    <t>76 - KONŠTRUKCIE</t>
  </si>
  <si>
    <t>762 - Konštrukcie tesárske</t>
  </si>
  <si>
    <t>762</t>
  </si>
  <si>
    <t xml:space="preserve">76208-4211   </t>
  </si>
  <si>
    <t xml:space="preserve">Prípl. na debnenie a latovanie krovov výška nad 4 do 12 m                                                               </t>
  </si>
  <si>
    <t xml:space="preserve">I76 2               </t>
  </si>
  <si>
    <t>45.42.13</t>
  </si>
  <si>
    <t>329,25   "hlavná loď" =   329,250</t>
  </si>
  <si>
    <t>154,43    "svätyňa" =   154,430</t>
  </si>
  <si>
    <t>40,31   "sakristia" =   40,310</t>
  </si>
  <si>
    <t>18,09   "južná predsieň" =   18,090</t>
  </si>
  <si>
    <t>17,22   "oporné piliere" =   17,220</t>
  </si>
  <si>
    <t xml:space="preserve">76213-2137   </t>
  </si>
  <si>
    <t xml:space="preserve">Montáž debnenia stien z dosiek hobľovaných na zraz s olištovaním                                                        </t>
  </si>
  <si>
    <t>(0,5+2,5)/2*1,2   "ochranné debnenie maľby - V steny v podkroví lode" =   1,800</t>
  </si>
  <si>
    <t>5,975   "ozn.g" =   5,975</t>
  </si>
  <si>
    <t xml:space="preserve">605 103620   </t>
  </si>
  <si>
    <t xml:space="preserve">Doska SM neopracovaná  2  hr.24-32xS-dĺžka do 3000mm                                                                    </t>
  </si>
  <si>
    <t>20.10.10</t>
  </si>
  <si>
    <t>1,8*0,025*1,1   "ochranné debnenie maľby - V steny v podkroví lode" =   0,050</t>
  </si>
  <si>
    <t>5,975*0,025*1,1   "debnenie stien" =   0,164</t>
  </si>
  <si>
    <t xml:space="preserve">76213-2811   </t>
  </si>
  <si>
    <t xml:space="preserve">Demontáž debnenia stien z jednostranne hobľovaných dosiek                                                               </t>
  </si>
  <si>
    <t>(2,5+0,5)/2*1,2    "ochranné debnenie - V steny v podkroví lode" =   1,800</t>
  </si>
  <si>
    <t xml:space="preserve">"ozn.g"                                                                         </t>
  </si>
  <si>
    <t>(5,2+4,3)/2*0,9    "pohľad V" =   4,275</t>
  </si>
  <si>
    <t>2*(2,4+0,5)/2-0,6*2       "pohľad Z" =   1,700</t>
  </si>
  <si>
    <t xml:space="preserve">76219-5000   </t>
  </si>
  <si>
    <t xml:space="preserve">Spojovacie a ochranné prostriedky k montáži stien                                                                       </t>
  </si>
  <si>
    <t>1,8*0,025      "ochranné debnenie-V steny v podkroví lode" =   0,045</t>
  </si>
  <si>
    <t>5,975*0,025   "debnenie stien" =   0,149</t>
  </si>
  <si>
    <t xml:space="preserve">76231-3112   </t>
  </si>
  <si>
    <t xml:space="preserve">Montáž svorníkov dĺžky nad 150 do 300 mm                                                                                </t>
  </si>
  <si>
    <t>4   "oprava väzby IV - hlavná loď" =   4,000</t>
  </si>
  <si>
    <t xml:space="preserve">76231-3114   </t>
  </si>
  <si>
    <t xml:space="preserve">Montáž svorníkov dĺžky nad  450 mm                                                                                      </t>
  </si>
  <si>
    <t>4   "oprava väzby III-hlavná loď =   4,000</t>
  </si>
  <si>
    <t xml:space="preserve">309 0766401  </t>
  </si>
  <si>
    <t xml:space="preserve">Závitová tyč M 22x1000                                                                                                  </t>
  </si>
  <si>
    <t>28.74.11</t>
  </si>
  <si>
    <t>4*0,5    "oprava väzby III - hlavná loď" =   2,000</t>
  </si>
  <si>
    <t>4*0,25   "oprava väzby IV - hlavná loď" =   1,000</t>
  </si>
  <si>
    <t>1*0,25   "oprava vo veži" =   0,250</t>
  </si>
  <si>
    <t xml:space="preserve">311 150180   </t>
  </si>
  <si>
    <t xml:space="preserve">Matica 6hranná presná M 22                                                                                              </t>
  </si>
  <si>
    <t>1000 ks</t>
  </si>
  <si>
    <t>8/1000   "oprava strešnej väzby III- hlavná loď" =   0,008</t>
  </si>
  <si>
    <t>8/1000   "oprava strešnej väzby IV-hlavná loď" =   0,008</t>
  </si>
  <si>
    <t>2/1000   "oprava vo veži" =   0,002</t>
  </si>
  <si>
    <t xml:space="preserve">311 2122601  </t>
  </si>
  <si>
    <t xml:space="preserve">Podložka pod drevené konštrukcie  M 22                                                                                  </t>
  </si>
  <si>
    <t>28.74.12</t>
  </si>
  <si>
    <t>8/1000   "väzba III - hlavná loď" =   0,008</t>
  </si>
  <si>
    <t>8/1000   "väzba IV - hlavná loď" =   0,008</t>
  </si>
  <si>
    <t>2/1000   "väzba vo veži" =   0,002</t>
  </si>
  <si>
    <t xml:space="preserve">76233-1941   </t>
  </si>
  <si>
    <t xml:space="preserve">Vyrezanie časti streš. väzby prier. plocha reziva 228-450 cm2, dĺžky do 3 m                                             </t>
  </si>
  <si>
    <t>45.22.11</t>
  </si>
  <si>
    <t>1    "výmena väzného trámu vo veži" =   1,000</t>
  </si>
  <si>
    <t xml:space="preserve">76233-1942   </t>
  </si>
  <si>
    <t xml:space="preserve">Vyrezanie časti streš. väzby prier. plocha reziva 228-450 cm2, dĺžky 3-5 m                                              </t>
  </si>
  <si>
    <t>4,72   "oprava väzby IV-hlavná loď" =   4,720</t>
  </si>
  <si>
    <t xml:space="preserve">76233-2110   </t>
  </si>
  <si>
    <t xml:space="preserve">Montáž krovov viazaných prierez. plocha do 120 cm2                                                                      </t>
  </si>
  <si>
    <t xml:space="preserve">"predpokladaná výmena - južná vstupná predsieň"                                 </t>
  </si>
  <si>
    <t>0,33/0,1/0,12 =   27,500</t>
  </si>
  <si>
    <t xml:space="preserve">76233-2934   </t>
  </si>
  <si>
    <t xml:space="preserve">Doplnenie časti streš. väzby z hranolov, plocha 228-450 cm2                                                             </t>
  </si>
  <si>
    <t>1,1+2,15   "viď. výpis reziva - šikmý pásik ŠP1 a ŠP2" =   3,250</t>
  </si>
  <si>
    <t xml:space="preserve">605 573180   </t>
  </si>
  <si>
    <t xml:space="preserve">Hranol DB 1 180x240 mm                                                                                                  </t>
  </si>
  <si>
    <t>1,1*0,19*0,23*1,1    "ŠP1" =   0,053</t>
  </si>
  <si>
    <t>2,05*0,175*0,21*1,1    "ŠP2" =   0,083</t>
  </si>
  <si>
    <t xml:space="preserve">76234-1610   </t>
  </si>
  <si>
    <t xml:space="preserve">Montáž debnenia štít. odkvapových ríms z dosiek hrubých hr. do 32 mm                                                    </t>
  </si>
  <si>
    <t xml:space="preserve">"debnenia štítových ríms"                                                       </t>
  </si>
  <si>
    <t>6,2*0,25   "hlavná loď" =   1,550</t>
  </si>
  <si>
    <t>8,74*0,2    "sakristia" =   1,748</t>
  </si>
  <si>
    <t>5,4*0,2      "južná predsieň" =   1,080</t>
  </si>
  <si>
    <t xml:space="preserve">605 103100   </t>
  </si>
  <si>
    <t xml:space="preserve">Doska SM neopracovaná  3 24-32x60-160                                                                                   </t>
  </si>
  <si>
    <t>4,378*0,025*1,1    "debnenia štítových ríms a čeloviek" =   0,120</t>
  </si>
  <si>
    <t xml:space="preserve">76234-2202   </t>
  </si>
  <si>
    <t xml:space="preserve">Montáž latovania striech, rozpätie do 22 cm, vrátane vyrez. otvor. do 0,25 m2                                           </t>
  </si>
  <si>
    <t>154,43   "svätyňa" =   154,430</t>
  </si>
  <si>
    <t>18,09  "južná predsieň" =   18,090</t>
  </si>
  <si>
    <t xml:space="preserve">605 1711231  </t>
  </si>
  <si>
    <t xml:space="preserve">Strešná lata 3x6cm SM 1 400-600cm                                                                                       </t>
  </si>
  <si>
    <t>14,0*60*2*1,1   "hlavná loď" =   1848,000</t>
  </si>
  <si>
    <t>(7+5)/2*45*1,1*2+(3,804+3,91+3,82)/2*45*1,1   "svätyňa" =   879,467</t>
  </si>
  <si>
    <t>5,75*36*1,1   "sakristia" =   227,700</t>
  </si>
  <si>
    <t>3,425*15*2*1,1   "južná predsieň" =   113,025</t>
  </si>
  <si>
    <t>(22*1,16*2+21*1*2)*1,1   "oporné piliere" =   102,344</t>
  </si>
  <si>
    <t xml:space="preserve">76234-2812   </t>
  </si>
  <si>
    <t xml:space="preserve">Demontáž latovania striech os. vzdial. nad 22 do 50 cm                                                                  </t>
  </si>
  <si>
    <t>329,25  "hlavná loď" =   329,250</t>
  </si>
  <si>
    <t>17,22   "oporné piliere =   17,220</t>
  </si>
  <si>
    <t xml:space="preserve">76234-3811   </t>
  </si>
  <si>
    <t xml:space="preserve">Demontáž debnenia odkvapov z dosiek hrubých, hobľovaných hr. do 32 mm                                                   </t>
  </si>
  <si>
    <t xml:space="preserve">"debnenie štítových ríms"                                                       </t>
  </si>
  <si>
    <t>6,2*0,25    "hlavná loď" =   1,550</t>
  </si>
  <si>
    <t>5,4*0,25    "južná predsieň" =   1,350</t>
  </si>
  <si>
    <t xml:space="preserve">76239-5000   </t>
  </si>
  <si>
    <t xml:space="preserve">Spojovacie a ochranné prostriedky k montáži krovov                                                                      </t>
  </si>
  <si>
    <t xml:space="preserve">"viď. špecifikácie reziva"                                                      </t>
  </si>
  <si>
    <t>0,136/1,1      "doplnenia ŠP1 a ŠP2" =   0,124</t>
  </si>
  <si>
    <t>0,12/1,1         "debnenie štít. ríms" =   0,109</t>
  </si>
  <si>
    <t>3170,536/1,1*0,03*0,06     "latovanie" =   5,188</t>
  </si>
  <si>
    <t xml:space="preserve">76262-1120   </t>
  </si>
  <si>
    <t xml:space="preserve">Montáž dverí tesárskych 1- krídlových                                                                                   </t>
  </si>
  <si>
    <t>45.42.11</t>
  </si>
  <si>
    <t>0,6*2   "ozn.D1" =   1,200</t>
  </si>
  <si>
    <t xml:space="preserve">611 7310001  </t>
  </si>
  <si>
    <t xml:space="preserve">Dvere zvlakové D1 (600x2000)                                                                                            </t>
  </si>
  <si>
    <t>20.30.11</t>
  </si>
  <si>
    <t xml:space="preserve">76284-1210   </t>
  </si>
  <si>
    <t xml:space="preserve">Montáž podbíjania stropov a striech rovných z dosiek hobľovaných na zraz                                                </t>
  </si>
  <si>
    <t xml:space="preserve">"podbitia ríms"                                                                 </t>
  </si>
  <si>
    <t>14,35     "hlavná loď" =   14,350</t>
  </si>
  <si>
    <t>15,33     "svätyňa" =   15,330</t>
  </si>
  <si>
    <t>7,646     "sakristia" =   7,646</t>
  </si>
  <si>
    <t>6,41       "južná predsieň" =   6,410</t>
  </si>
  <si>
    <t>43,736*0,025*1,1 =   1,203</t>
  </si>
  <si>
    <t xml:space="preserve">76284-1811   </t>
  </si>
  <si>
    <t xml:space="preserve">Demontáž podbíjania z dosiek hrubých bez omietky                                                                        </t>
  </si>
  <si>
    <t xml:space="preserve">"zahŕňam 100% výmenu"                                                           </t>
  </si>
  <si>
    <t>14,35*0,5*2     "hlavná loď" =   14,350</t>
  </si>
  <si>
    <t>((7+6,8)/2*0,7+(3,7+3,5)/2*0,5*3+6,6*(0,9+0,6)/2+0,3*0,5)   "svätyňa" =   15,330</t>
  </si>
  <si>
    <t>(7*0,7+5,3*0,3+3,3*(0,4+0,3)/2)   "sakristia" =   7,645</t>
  </si>
  <si>
    <t>(3,425*2*0,6+2,3*0,5*2)   "južná predsieň" =   6,410</t>
  </si>
  <si>
    <t xml:space="preserve">76289-5000   </t>
  </si>
  <si>
    <t xml:space="preserve">Spojovacie a ochranné prostriedky k montáži stropov                                                                     </t>
  </si>
  <si>
    <t>43,736*0,025 =   1,093</t>
  </si>
  <si>
    <t xml:space="preserve">76299-9905   </t>
  </si>
  <si>
    <t xml:space="preserve">Konštrukcie tesárske, HZS T5                                                                                            </t>
  </si>
  <si>
    <t>4*2   "profilovanie na mieste - oprava väzby IV-hlavná loď" =   8,000</t>
  </si>
  <si>
    <t xml:space="preserve">99876-2203   </t>
  </si>
  <si>
    <t xml:space="preserve">Presun hmôt pre tesárske konštr. v objektoch  výšky do 24 m                                                             </t>
  </si>
  <si>
    <t>762 - Konštrukcie tesárske spolu :</t>
  </si>
  <si>
    <t>764 - Konštrukcie klampiarske</t>
  </si>
  <si>
    <t>764</t>
  </si>
  <si>
    <t xml:space="preserve">76423-1530   </t>
  </si>
  <si>
    <t xml:space="preserve">Lem ZnTi múrov tvrdá krytina rš 330                                                                                     </t>
  </si>
  <si>
    <t xml:space="preserve">I76 4               </t>
  </si>
  <si>
    <t>45.22.13</t>
  </si>
  <si>
    <t xml:space="preserve">"k8"                                                                            </t>
  </si>
  <si>
    <t>40,82   "hlavná loď" =   40,820</t>
  </si>
  <si>
    <t xml:space="preserve">"k10"                                                                           </t>
  </si>
  <si>
    <t>17,6   "svätyňa" =   17,600</t>
  </si>
  <si>
    <t>9,25   "sakristia" =   9,250</t>
  </si>
  <si>
    <t>5,4     "južná predsieň" =   5,400</t>
  </si>
  <si>
    <t xml:space="preserve">76425-2501   </t>
  </si>
  <si>
    <t xml:space="preserve">Žľab ZnTi pododkvapný polkruhový rš 250,5m                                                                              </t>
  </si>
  <si>
    <t xml:space="preserve">"k2"                                                                            </t>
  </si>
  <si>
    <t>6,83  "južná predsieň" =   6,830</t>
  </si>
  <si>
    <t xml:space="preserve">76425-2503   </t>
  </si>
  <si>
    <t xml:space="preserve">Žľab ZnTi pododkvapný polkruhový rš 330,5m                                                                              </t>
  </si>
  <si>
    <t xml:space="preserve">"k1"                                                                            </t>
  </si>
  <si>
    <t>28,7    "hlavná loď" =   28,700</t>
  </si>
  <si>
    <t>25,42   "svätyňa" =   25,420</t>
  </si>
  <si>
    <t>6,98     "južná predsieň" =   6,980</t>
  </si>
  <si>
    <t xml:space="preserve">"k11"                                                                           </t>
  </si>
  <si>
    <t>21     "veža" =   21,000</t>
  </si>
  <si>
    <t xml:space="preserve">76425-9531   </t>
  </si>
  <si>
    <t xml:space="preserve">Žľab ZnTi kotlík 4hran 200x250x350                                                                                      </t>
  </si>
  <si>
    <t xml:space="preserve">"k6"                                                                            </t>
  </si>
  <si>
    <t>2   "južná predsieň" =   2,000</t>
  </si>
  <si>
    <t xml:space="preserve">76425-9532   </t>
  </si>
  <si>
    <t xml:space="preserve">Žľab ZnTi kotlík 4hran 200x300x400                                                                                      </t>
  </si>
  <si>
    <t xml:space="preserve">"k5"                                                                            </t>
  </si>
  <si>
    <t>4   "hlavná loď" =   4,000</t>
  </si>
  <si>
    <t>2    "svätyňa" =   2,000</t>
  </si>
  <si>
    <t>1    "sakristia =   1,000</t>
  </si>
  <si>
    <t xml:space="preserve">76433-1832   </t>
  </si>
  <si>
    <t xml:space="preserve">Klamp. demont. lem. múrov na ploch. strech. rš 330 45-ST                                                                </t>
  </si>
  <si>
    <t>40,82    "hlavná loď" =   40,820</t>
  </si>
  <si>
    <t>9,25    "sakristia" =   9,250</t>
  </si>
  <si>
    <t xml:space="preserve">76435-2801   </t>
  </si>
  <si>
    <t xml:space="preserve">Klamp. demont. žľaby polkruhové rš 250-45ST                                                                             </t>
  </si>
  <si>
    <t>6,83   "južná predsieň" =   6,830</t>
  </si>
  <si>
    <t xml:space="preserve">76435-2812   </t>
  </si>
  <si>
    <t xml:space="preserve">Klamp. demont. žľaby polkruhové rš 33045-ST                                                                             </t>
  </si>
  <si>
    <t>14,35*2    "hlavná loď" =   28,700</t>
  </si>
  <si>
    <t>25,42   "svätyňa =   25,420</t>
  </si>
  <si>
    <t>6,98      "sakristia" =   6,980</t>
  </si>
  <si>
    <t>21      "veža" =   21,000</t>
  </si>
  <si>
    <t xml:space="preserve">76435-9811   </t>
  </si>
  <si>
    <t xml:space="preserve">Klamp. demont. kotlík konický d-150 -45ST                                                                               </t>
  </si>
  <si>
    <t xml:space="preserve">76435-9812   </t>
  </si>
  <si>
    <t xml:space="preserve">Klamp. demont. kotlík konický d-150 45-ST                                                                               </t>
  </si>
  <si>
    <t>2   "svätyňa" =   2,000</t>
  </si>
  <si>
    <t>1   "sakristia" =   1,000</t>
  </si>
  <si>
    <t xml:space="preserve">76442-1850   </t>
  </si>
  <si>
    <t xml:space="preserve">Klamp. demont. ríms rš 330                                                                                              </t>
  </si>
  <si>
    <t>6,2    "hlavná loď" =   6,200</t>
  </si>
  <si>
    <t>8,74    "sakristia" =   8,740</t>
  </si>
  <si>
    <t xml:space="preserve">76443-0840   </t>
  </si>
  <si>
    <t xml:space="preserve">Klamp. demont. oplechovanie múrov rš 500                                                                                </t>
  </si>
  <si>
    <t xml:space="preserve">76445-4801   </t>
  </si>
  <si>
    <t xml:space="preserve">Klamp. demont. rúr odpadových kruhových d-100                                                                           </t>
  </si>
  <si>
    <t>5,8    "južná predsieň" =   5,800</t>
  </si>
  <si>
    <t xml:space="preserve">76445-4803   </t>
  </si>
  <si>
    <t xml:space="preserve">Klamp. demont. rúr odpadových kruhových d-150                                                                           </t>
  </si>
  <si>
    <t>27,76    "hlavná loď" =   27,760</t>
  </si>
  <si>
    <t>18,3     "svätyňa" =   18,300</t>
  </si>
  <si>
    <t>3,5       "sakristia" =   3,500</t>
  </si>
  <si>
    <t xml:space="preserve">76452-1550   </t>
  </si>
  <si>
    <t xml:space="preserve">Oplechovanie ZnTi ríms rš 330                                                                                           </t>
  </si>
  <si>
    <t xml:space="preserve">"k9"                                                                            </t>
  </si>
  <si>
    <t>6,2  "hlavná loď" =   6,200</t>
  </si>
  <si>
    <t>8,74  "sakristia" =   8,740</t>
  </si>
  <si>
    <t>5,4    "južná predsieň" =   5,400</t>
  </si>
  <si>
    <t xml:space="preserve">76453-0540   </t>
  </si>
  <si>
    <t xml:space="preserve">Oplechovanie ZnTi múrov rš 500                                                                                          </t>
  </si>
  <si>
    <t xml:space="preserve">"k7"                                                                            </t>
  </si>
  <si>
    <t xml:space="preserve">76455-4501   </t>
  </si>
  <si>
    <t xml:space="preserve">Odpadové rúry ZnTi kruhové d 75                                                                                         </t>
  </si>
  <si>
    <t xml:space="preserve">"k4"                                                                            </t>
  </si>
  <si>
    <t xml:space="preserve">76455-4503   </t>
  </si>
  <si>
    <t xml:space="preserve">Odpadové rúry ZnTi kruhové d 120                                                                                        </t>
  </si>
  <si>
    <t xml:space="preserve">"k3"                                                                            </t>
  </si>
  <si>
    <t>27,76   "hlavná loď" =   27,760</t>
  </si>
  <si>
    <t>18,3   "svätyňa" =   18,300</t>
  </si>
  <si>
    <t>3,5   "sakristia" =   3,500</t>
  </si>
  <si>
    <t xml:space="preserve">76499-9906   </t>
  </si>
  <si>
    <t xml:space="preserve">Konštrukcie klampiarské, HZS T6                                                                                         </t>
  </si>
  <si>
    <t xml:space="preserve">"oprava chrliča a prípadné iné drobné opravy"                                   </t>
  </si>
  <si>
    <t>10 =   10,000</t>
  </si>
  <si>
    <t xml:space="preserve">99876-4203   </t>
  </si>
  <si>
    <t xml:space="preserve">Presun hmôt pre klampiarske konštr. v objektoch  výšky do 24 m                                                          </t>
  </si>
  <si>
    <t>764 - Konštrukcie klampiarske spolu :</t>
  </si>
  <si>
    <t>765 - Krytiny tvrdé</t>
  </si>
  <si>
    <t>765</t>
  </si>
  <si>
    <t xml:space="preserve">76536-1273   </t>
  </si>
  <si>
    <t xml:space="preserve">Montáž šindel drev. dvojité krytie rovné 500 mm, Cu klince                                                              </t>
  </si>
  <si>
    <t xml:space="preserve">I76 5               </t>
  </si>
  <si>
    <t>329,25    "hlavná loď" =   329,250</t>
  </si>
  <si>
    <t xml:space="preserve">605 171127   </t>
  </si>
  <si>
    <t>559,3*1,04    "drevený šindeľ povrchovo upravený =   581,672</t>
  </si>
  <si>
    <t xml:space="preserve">76536-1810   </t>
  </si>
  <si>
    <t xml:space="preserve">Demontáž šindlovej krytiny do sute                                                                                      </t>
  </si>
  <si>
    <t xml:space="preserve">"v.č.14-ASR"                                                                    </t>
  </si>
  <si>
    <t>40,31     "sakristia" =   40,310</t>
  </si>
  <si>
    <t>18,09     "južná predsieň" =   18,090</t>
  </si>
  <si>
    <t>17,22     "oporné piliere" =   17,220</t>
  </si>
  <si>
    <t xml:space="preserve">99876-5203   </t>
  </si>
  <si>
    <t xml:space="preserve">Presun hmôt pre krytiny tvrdé na objektoch výšky do 24 m                                                                </t>
  </si>
  <si>
    <t>765 - Krytiny tvrdé spolu :</t>
  </si>
  <si>
    <t>76 - KONŠTRUKCIE spolu :</t>
  </si>
  <si>
    <t>78 - DOKONČOVACIE PRÁCE</t>
  </si>
  <si>
    <t>783 - Nátery</t>
  </si>
  <si>
    <t>783</t>
  </si>
  <si>
    <t xml:space="preserve">78372-6200   </t>
  </si>
  <si>
    <t xml:space="preserve">Nátery tesárskych konštr. syntetické lazur. lakom 2x lakovanie                                                          </t>
  </si>
  <si>
    <t xml:space="preserve">I78 3               </t>
  </si>
  <si>
    <t>45.44.22</t>
  </si>
  <si>
    <t>21,868*2     "náter podbitia" =   43,736</t>
  </si>
  <si>
    <t>4,378*2       "debnenia štítových ríms" =   8,756</t>
  </si>
  <si>
    <t>5,975*2+0,6*2*2    "debnenie stien a dvere D1" =   14,350</t>
  </si>
  <si>
    <t xml:space="preserve">78378-2203   </t>
  </si>
  <si>
    <t xml:space="preserve">Nátery tesárskych konštr. Lastanoxom Q (Bochemit QB-inovovaná náhrada)                                                  </t>
  </si>
  <si>
    <t>3170,536*(0,03+0,06)*2   "náter laťovania" =   570,696</t>
  </si>
  <si>
    <t xml:space="preserve">"náter pôvodnej konštrukcie krovu, upravujem koeficientom 1,1"                  </t>
  </si>
  <si>
    <t xml:space="preserve">"niektoré prvky majú väčší prierez ako obvyklé"                                 </t>
  </si>
  <si>
    <t>559,3*2,35*1,1 =   1445,791</t>
  </si>
  <si>
    <t>-570,696            "náter laťovania" =   -570,696</t>
  </si>
  <si>
    <t>783 - Nátery spolu :</t>
  </si>
  <si>
    <t>78 - DOKONČOVACIE PRÁCE spolu :</t>
  </si>
  <si>
    <t>PRÁCE A DODÁVKY PSV spolu :</t>
  </si>
  <si>
    <t>Rozpočet celkom :</t>
  </si>
  <si>
    <t>Dátum: 23.10.2018</t>
  </si>
  <si>
    <t>605 121128</t>
  </si>
  <si>
    <t xml:space="preserve">DREVENÝ ŠINDEĽ štandartný (impregnovaný)                                                                                           </t>
  </si>
  <si>
    <t xml:space="preserve">DREVENÝ ŠINDEĽ úkosový (impregnovaný)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</si>
</sst>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0"/>
    <numFmt numFmtId="181" formatCode="#,##0.00000"/>
    <numFmt numFmtId="182" formatCode="#,##0&quot; &quot;"/>
    <numFmt numFmtId="183" formatCode="#,##0.00&quot; &quot;"/>
    <numFmt numFmtId="184" formatCode="#,##0&quot;  &quot;"/>
    <numFmt numFmtId="185" formatCode="#,##0\ &quot;Sk&quot;"/>
    <numFmt numFmtId="186" formatCode="#,##0\ _S_k"/>
    <numFmt numFmtId="187" formatCode="#,##0.00&quot; Sk&quot;;[Red]&quot;-&quot;#,##0.00&quot; Sk&quot;"/>
    <numFmt numFmtId="188" formatCode="#,##0&quot; Sk&quot;;&quot;-&quot;#,##0&quot; Sk&quot;"/>
    <numFmt numFmtId="189" formatCode="#,##0&quot; Sk&quot;;[Red]&quot;-&quot;#,##0&quot; Sk&quot;"/>
    <numFmt numFmtId="190" formatCode="#,##0.00&quot; Sk&quot;;&quot;-&quot;#,##0.00&quot; Sk&quot;"/>
    <numFmt numFmtId="191" formatCode="\ "/>
    <numFmt numFmtId="192" formatCode="0;0;"/>
    <numFmt numFmtId="193" formatCode="0.00;0;0"/>
    <numFmt numFmtId="194" formatCode="0.0%"/>
    <numFmt numFmtId="195" formatCode="###,###,###,###.###"/>
    <numFmt numFmtId="196" formatCode="0.00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72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9" fontId="8" fillId="0" borderId="1">
      <alignment/>
      <protection/>
    </xf>
    <xf numFmtId="0" fontId="8" fillId="0" borderId="1" applyFont="0" applyFill="0">
      <alignment/>
      <protection/>
    </xf>
    <xf numFmtId="16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7" fillId="0" borderId="0">
      <alignment/>
      <protection/>
    </xf>
    <xf numFmtId="0" fontId="13" fillId="11" borderId="0" applyNumberFormat="0" applyBorder="0" applyAlignment="0" applyProtection="0"/>
    <xf numFmtId="0" fontId="14" fillId="12" borderId="3" applyNumberFormat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4" borderId="7" applyNumberFormat="0" applyFont="0" applyAlignment="0" applyProtection="0"/>
    <xf numFmtId="9" fontId="0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3" borderId="10" applyNumberFormat="0" applyAlignment="0" applyProtection="0"/>
    <xf numFmtId="0" fontId="24" fillId="13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Continuous"/>
      <protection/>
    </xf>
    <xf numFmtId="0" fontId="4" fillId="0" borderId="15" xfId="0" applyFont="1" applyBorder="1" applyAlignment="1" applyProtection="1">
      <alignment horizontal="centerContinuous"/>
      <protection/>
    </xf>
    <xf numFmtId="0" fontId="4" fillId="0" borderId="16" xfId="0" applyFont="1" applyBorder="1" applyAlignment="1" applyProtection="1">
      <alignment horizontal="centerContinuous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5" fillId="0" borderId="0" xfId="71" applyFont="1" applyAlignment="1">
      <alignment horizontal="left" vertical="center"/>
      <protection/>
    </xf>
    <xf numFmtId="0" fontId="4" fillId="0" borderId="25" xfId="71" applyFont="1" applyBorder="1" applyAlignment="1">
      <alignment horizontal="left" vertical="center"/>
      <protection/>
    </xf>
    <xf numFmtId="0" fontId="4" fillId="0" borderId="26" xfId="71" applyFont="1" applyBorder="1" applyAlignment="1">
      <alignment horizontal="left" vertical="center"/>
      <protection/>
    </xf>
    <xf numFmtId="0" fontId="4" fillId="0" borderId="26" xfId="71" applyFont="1" applyBorder="1" applyAlignment="1">
      <alignment horizontal="right" vertical="center"/>
      <protection/>
    </xf>
    <xf numFmtId="0" fontId="4" fillId="0" borderId="27" xfId="71" applyFont="1" applyBorder="1" applyAlignment="1">
      <alignment horizontal="left" vertical="center"/>
      <protection/>
    </xf>
    <xf numFmtId="0" fontId="4" fillId="0" borderId="28" xfId="71" applyFont="1" applyBorder="1" applyAlignment="1">
      <alignment horizontal="left" vertical="center"/>
      <protection/>
    </xf>
    <xf numFmtId="0" fontId="4" fillId="0" borderId="29" xfId="71" applyFont="1" applyBorder="1" applyAlignment="1">
      <alignment horizontal="left" vertical="center"/>
      <protection/>
    </xf>
    <xf numFmtId="0" fontId="4" fillId="0" borderId="29" xfId="71" applyFont="1" applyBorder="1" applyAlignment="1">
      <alignment horizontal="right" vertical="center"/>
      <protection/>
    </xf>
    <xf numFmtId="0" fontId="4" fillId="0" borderId="30" xfId="71" applyFont="1" applyBorder="1" applyAlignment="1">
      <alignment horizontal="left" vertical="center"/>
      <protection/>
    </xf>
    <xf numFmtId="0" fontId="4" fillId="0" borderId="31" xfId="71" applyFont="1" applyBorder="1" applyAlignment="1">
      <alignment horizontal="left" vertical="center"/>
      <protection/>
    </xf>
    <xf numFmtId="0" fontId="4" fillId="0" borderId="32" xfId="71" applyFont="1" applyBorder="1" applyAlignment="1">
      <alignment horizontal="left" vertical="center"/>
      <protection/>
    </xf>
    <xf numFmtId="0" fontId="4" fillId="0" borderId="32" xfId="71" applyFont="1" applyBorder="1" applyAlignment="1">
      <alignment horizontal="right" vertical="center"/>
      <protection/>
    </xf>
    <xf numFmtId="0" fontId="4" fillId="0" borderId="33" xfId="71" applyFont="1" applyBorder="1" applyAlignment="1">
      <alignment horizontal="left" vertical="center"/>
      <protection/>
    </xf>
    <xf numFmtId="0" fontId="4" fillId="0" borderId="34" xfId="71" applyFont="1" applyBorder="1" applyAlignment="1">
      <alignment horizontal="left" vertical="center"/>
      <protection/>
    </xf>
    <xf numFmtId="0" fontId="4" fillId="0" borderId="35" xfId="71" applyFont="1" applyBorder="1" applyAlignment="1">
      <alignment horizontal="left" vertical="center"/>
      <protection/>
    </xf>
    <xf numFmtId="0" fontId="4" fillId="0" borderId="35" xfId="71" applyFont="1" applyBorder="1" applyAlignment="1">
      <alignment horizontal="center" vertical="center"/>
      <protection/>
    </xf>
    <xf numFmtId="0" fontId="4" fillId="0" borderId="36" xfId="71" applyFont="1" applyBorder="1" applyAlignment="1">
      <alignment horizontal="center" vertical="center"/>
      <protection/>
    </xf>
    <xf numFmtId="0" fontId="4" fillId="0" borderId="37" xfId="71" applyFont="1" applyBorder="1" applyAlignment="1">
      <alignment horizontal="centerContinuous" vertical="center"/>
      <protection/>
    </xf>
    <xf numFmtId="0" fontId="4" fillId="0" borderId="38" xfId="71" applyFont="1" applyBorder="1" applyAlignment="1">
      <alignment horizontal="centerContinuous" vertical="center"/>
      <protection/>
    </xf>
    <xf numFmtId="0" fontId="4" fillId="0" borderId="39" xfId="71" applyFont="1" applyBorder="1" applyAlignment="1">
      <alignment horizontal="centerContinuous" vertical="center"/>
      <protection/>
    </xf>
    <xf numFmtId="0" fontId="4" fillId="0" borderId="40" xfId="71" applyFont="1" applyBorder="1" applyAlignment="1">
      <alignment horizontal="center" vertical="center"/>
      <protection/>
    </xf>
    <xf numFmtId="0" fontId="4" fillId="0" borderId="41" xfId="71" applyFont="1" applyBorder="1" applyAlignment="1">
      <alignment horizontal="left" vertical="center"/>
      <protection/>
    </xf>
    <xf numFmtId="0" fontId="4" fillId="0" borderId="42" xfId="71" applyFont="1" applyBorder="1" applyAlignment="1">
      <alignment horizontal="left" vertical="center"/>
      <protection/>
    </xf>
    <xf numFmtId="10" fontId="4" fillId="0" borderId="43" xfId="71" applyNumberFormat="1" applyFont="1" applyBorder="1" applyAlignment="1">
      <alignment horizontal="right" vertical="center"/>
      <protection/>
    </xf>
    <xf numFmtId="0" fontId="4" fillId="0" borderId="44" xfId="71" applyFont="1" applyBorder="1" applyAlignment="1">
      <alignment horizontal="center" vertical="center"/>
      <protection/>
    </xf>
    <xf numFmtId="0" fontId="4" fillId="0" borderId="9" xfId="71" applyFont="1" applyBorder="1" applyAlignment="1">
      <alignment horizontal="left" vertical="center"/>
      <protection/>
    </xf>
    <xf numFmtId="0" fontId="4" fillId="0" borderId="45" xfId="71" applyFont="1" applyBorder="1" applyAlignment="1">
      <alignment horizontal="left" vertical="center"/>
      <protection/>
    </xf>
    <xf numFmtId="10" fontId="4" fillId="0" borderId="46" xfId="71" applyNumberFormat="1" applyFont="1" applyBorder="1" applyAlignment="1">
      <alignment horizontal="right" vertical="center"/>
      <protection/>
    </xf>
    <xf numFmtId="0" fontId="4" fillId="0" borderId="47" xfId="71" applyFont="1" applyBorder="1" applyAlignment="1">
      <alignment horizontal="center" vertical="center"/>
      <protection/>
    </xf>
    <xf numFmtId="0" fontId="4" fillId="0" borderId="48" xfId="71" applyFont="1" applyBorder="1" applyAlignment="1">
      <alignment horizontal="left" vertical="center"/>
      <protection/>
    </xf>
    <xf numFmtId="0" fontId="4" fillId="0" borderId="49" xfId="71" applyFont="1" applyBorder="1" applyAlignment="1">
      <alignment horizontal="center" vertical="center"/>
      <protection/>
    </xf>
    <xf numFmtId="0" fontId="4" fillId="0" borderId="48" xfId="71" applyFont="1" applyBorder="1" applyAlignment="1">
      <alignment horizontal="right" vertical="center"/>
      <protection/>
    </xf>
    <xf numFmtId="0" fontId="4" fillId="0" borderId="50" xfId="71" applyFont="1" applyBorder="1" applyAlignment="1">
      <alignment horizontal="left" vertical="center"/>
      <protection/>
    </xf>
    <xf numFmtId="0" fontId="4" fillId="0" borderId="49" xfId="71" applyFont="1" applyBorder="1" applyAlignment="1">
      <alignment horizontal="right" vertical="center"/>
      <protection/>
    </xf>
    <xf numFmtId="0" fontId="4" fillId="0" borderId="51" xfId="71" applyFont="1" applyBorder="1" applyAlignment="1">
      <alignment horizontal="centerContinuous" vertical="center"/>
      <protection/>
    </xf>
    <xf numFmtId="0" fontId="4" fillId="0" borderId="52" xfId="71" applyFont="1" applyBorder="1" applyAlignment="1">
      <alignment horizontal="centerContinuous" vertical="center"/>
      <protection/>
    </xf>
    <xf numFmtId="0" fontId="4" fillId="0" borderId="52" xfId="71" applyFont="1" applyBorder="1" applyAlignment="1">
      <alignment horizontal="center" vertical="center"/>
      <protection/>
    </xf>
    <xf numFmtId="0" fontId="4" fillId="0" borderId="53" xfId="71" applyFont="1" applyBorder="1" applyAlignment="1">
      <alignment horizontal="centerContinuous" vertical="center"/>
      <protection/>
    </xf>
    <xf numFmtId="0" fontId="4" fillId="0" borderId="54" xfId="71" applyFont="1" applyBorder="1" applyAlignment="1">
      <alignment horizontal="left" vertical="center"/>
      <protection/>
    </xf>
    <xf numFmtId="0" fontId="4" fillId="0" borderId="55" xfId="71" applyFont="1" applyBorder="1" applyAlignment="1">
      <alignment horizontal="left" vertical="center"/>
      <protection/>
    </xf>
    <xf numFmtId="0" fontId="4" fillId="0" borderId="56" xfId="71" applyFont="1" applyBorder="1" applyAlignment="1">
      <alignment horizontal="left" vertical="center"/>
      <protection/>
    </xf>
    <xf numFmtId="0" fontId="4" fillId="0" borderId="0" xfId="71" applyFont="1" applyBorder="1" applyAlignment="1">
      <alignment horizontal="left" vertical="center"/>
      <protection/>
    </xf>
    <xf numFmtId="0" fontId="4" fillId="0" borderId="57" xfId="71" applyFont="1" applyBorder="1" applyAlignment="1">
      <alignment horizontal="left" vertical="center"/>
      <protection/>
    </xf>
    <xf numFmtId="0" fontId="4" fillId="0" borderId="46" xfId="71" applyFont="1" applyBorder="1" applyAlignment="1">
      <alignment horizontal="left" vertical="center"/>
      <protection/>
    </xf>
    <xf numFmtId="0" fontId="4" fillId="0" borderId="54" xfId="71" applyFont="1" applyBorder="1" applyAlignment="1">
      <alignment horizontal="right" vertical="center"/>
      <protection/>
    </xf>
    <xf numFmtId="0" fontId="4" fillId="0" borderId="0" xfId="71" applyFont="1" applyBorder="1" applyAlignment="1">
      <alignment horizontal="right" vertical="center"/>
      <protection/>
    </xf>
    <xf numFmtId="0" fontId="4" fillId="0" borderId="58" xfId="71" applyFont="1" applyBorder="1" applyAlignment="1">
      <alignment horizontal="left" vertical="center"/>
      <protection/>
    </xf>
    <xf numFmtId="0" fontId="4" fillId="0" borderId="43" xfId="71" applyFont="1" applyBorder="1" applyAlignment="1">
      <alignment horizontal="right" vertical="center"/>
      <protection/>
    </xf>
    <xf numFmtId="0" fontId="4" fillId="0" borderId="59" xfId="71" applyFont="1" applyBorder="1" applyAlignment="1">
      <alignment horizontal="left" vertical="center"/>
      <protection/>
    </xf>
    <xf numFmtId="0" fontId="4" fillId="0" borderId="60" xfId="71" applyFont="1" applyBorder="1" applyAlignment="1">
      <alignment horizontal="left" vertical="center"/>
      <protection/>
    </xf>
    <xf numFmtId="0" fontId="4" fillId="0" borderId="61" xfId="71" applyFont="1" applyBorder="1" applyAlignment="1">
      <alignment horizontal="left" vertical="center"/>
      <protection/>
    </xf>
    <xf numFmtId="0" fontId="4" fillId="0" borderId="0" xfId="71" applyFont="1">
      <alignment/>
      <protection/>
    </xf>
    <xf numFmtId="0" fontId="4" fillId="0" borderId="0" xfId="71" applyFont="1" applyAlignment="1">
      <alignment horizontal="left" vertical="center"/>
      <protection/>
    </xf>
    <xf numFmtId="0" fontId="6" fillId="0" borderId="62" xfId="71" applyFont="1" applyBorder="1" applyAlignment="1">
      <alignment horizontal="center" vertical="center"/>
      <protection/>
    </xf>
    <xf numFmtId="182" fontId="4" fillId="0" borderId="38" xfId="71" applyNumberFormat="1" applyFont="1" applyBorder="1" applyAlignment="1">
      <alignment horizontal="centerContinuous" vertical="center"/>
      <protection/>
    </xf>
    <xf numFmtId="0" fontId="6" fillId="0" borderId="63" xfId="71" applyFont="1" applyBorder="1" applyAlignment="1">
      <alignment horizontal="center" vertical="center"/>
      <protection/>
    </xf>
    <xf numFmtId="0" fontId="4" fillId="0" borderId="64" xfId="71" applyFont="1" applyBorder="1" applyAlignment="1">
      <alignment horizontal="left" vertical="center"/>
      <protection/>
    </xf>
    <xf numFmtId="182" fontId="4" fillId="0" borderId="65" xfId="71" applyNumberFormat="1" applyFont="1" applyBorder="1" applyAlignment="1">
      <alignment horizontal="right" vertical="center"/>
      <protection/>
    </xf>
    <xf numFmtId="49" fontId="4" fillId="0" borderId="26" xfId="71" applyNumberFormat="1" applyFont="1" applyBorder="1" applyAlignment="1">
      <alignment horizontal="right" vertical="center"/>
      <protection/>
    </xf>
    <xf numFmtId="49" fontId="4" fillId="0" borderId="29" xfId="71" applyNumberFormat="1" applyFont="1" applyBorder="1" applyAlignment="1">
      <alignment horizontal="right" vertical="center"/>
      <protection/>
    </xf>
    <xf numFmtId="49" fontId="4" fillId="0" borderId="32" xfId="71" applyNumberFormat="1" applyFont="1" applyBorder="1" applyAlignment="1">
      <alignment horizontal="right" vertical="center"/>
      <protection/>
    </xf>
    <xf numFmtId="0" fontId="4" fillId="0" borderId="25" xfId="71" applyFont="1" applyBorder="1" applyAlignment="1">
      <alignment horizontal="right" vertical="center"/>
      <protection/>
    </xf>
    <xf numFmtId="0" fontId="4" fillId="0" borderId="59" xfId="71" applyFont="1" applyBorder="1" applyAlignment="1">
      <alignment horizontal="right" vertical="center"/>
      <protection/>
    </xf>
    <xf numFmtId="0" fontId="4" fillId="0" borderId="60" xfId="71" applyFont="1" applyBorder="1" applyAlignment="1">
      <alignment vertical="center"/>
      <protection/>
    </xf>
    <xf numFmtId="0" fontId="4" fillId="0" borderId="60" xfId="71" applyFont="1" applyBorder="1" applyAlignment="1">
      <alignment horizontal="right" vertical="center"/>
      <protection/>
    </xf>
    <xf numFmtId="0" fontId="4" fillId="0" borderId="26" xfId="71" applyFont="1" applyBorder="1" applyAlignment="1">
      <alignment vertical="center"/>
      <protection/>
    </xf>
    <xf numFmtId="186" fontId="4" fillId="0" borderId="26" xfId="71" applyNumberFormat="1" applyFont="1" applyBorder="1" applyAlignment="1">
      <alignment horizontal="left" vertical="center"/>
      <protection/>
    </xf>
    <xf numFmtId="186" fontId="4" fillId="0" borderId="60" xfId="71" applyNumberFormat="1" applyFont="1" applyBorder="1" applyAlignment="1">
      <alignment horizontal="left" vertical="center"/>
      <protection/>
    </xf>
    <xf numFmtId="185" fontId="4" fillId="0" borderId="26" xfId="71" applyNumberFormat="1" applyFont="1" applyBorder="1" applyAlignment="1">
      <alignment horizontal="right" vertical="center"/>
      <protection/>
    </xf>
    <xf numFmtId="185" fontId="4" fillId="0" borderId="60" xfId="71" applyNumberFormat="1" applyFont="1" applyBorder="1" applyAlignment="1">
      <alignment horizontal="right" vertical="center"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4" fillId="0" borderId="21" xfId="0" applyNumberFormat="1" applyFont="1" applyBorder="1" applyAlignment="1" applyProtection="1">
      <alignment horizontal="center"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18" xfId="0" applyNumberFormat="1" applyFont="1" applyBorder="1" applyAlignment="1" applyProtection="1">
      <alignment horizontal="center"/>
      <protection/>
    </xf>
    <xf numFmtId="0" fontId="4" fillId="0" borderId="19" xfId="0" applyNumberFormat="1" applyFont="1" applyBorder="1" applyAlignment="1" applyProtection="1">
      <alignment horizontal="center"/>
      <protection/>
    </xf>
    <xf numFmtId="0" fontId="6" fillId="0" borderId="0" xfId="71" applyFont="1">
      <alignment/>
      <protection/>
    </xf>
    <xf numFmtId="49" fontId="6" fillId="0" borderId="0" xfId="71" applyNumberFormat="1" applyFont="1">
      <alignment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3" fontId="4" fillId="0" borderId="66" xfId="71" applyNumberFormat="1" applyFont="1" applyBorder="1" applyAlignment="1">
      <alignment horizontal="right" vertical="center"/>
      <protection/>
    </xf>
    <xf numFmtId="3" fontId="4" fillId="0" borderId="67" xfId="71" applyNumberFormat="1" applyFont="1" applyBorder="1" applyAlignment="1">
      <alignment horizontal="right" vertical="center"/>
      <protection/>
    </xf>
    <xf numFmtId="3" fontId="4" fillId="0" borderId="27" xfId="71" applyNumberFormat="1" applyFont="1" applyBorder="1" applyAlignment="1">
      <alignment vertical="center"/>
      <protection/>
    </xf>
    <xf numFmtId="3" fontId="4" fillId="0" borderId="61" xfId="71" applyNumberFormat="1" applyFont="1" applyBorder="1" applyAlignment="1">
      <alignment vertical="center"/>
      <protection/>
    </xf>
    <xf numFmtId="49" fontId="4" fillId="0" borderId="0" xfId="0" applyNumberFormat="1" applyFont="1" applyAlignment="1" applyProtection="1">
      <alignment horizontal="left"/>
      <protection/>
    </xf>
    <xf numFmtId="49" fontId="4" fillId="0" borderId="0" xfId="71" applyNumberFormat="1" applyFont="1">
      <alignment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0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1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4" fillId="0" borderId="0" xfId="0" applyFont="1" applyAlignment="1" applyProtection="1">
      <alignment vertical="top" wrapText="1"/>
      <protection/>
    </xf>
    <xf numFmtId="4" fontId="4" fillId="0" borderId="41" xfId="71" applyNumberFormat="1" applyFont="1" applyBorder="1" applyAlignment="1">
      <alignment horizontal="right" vertical="center"/>
      <protection/>
    </xf>
    <xf numFmtId="4" fontId="4" fillId="0" borderId="68" xfId="71" applyNumberFormat="1" applyFont="1" applyBorder="1" applyAlignment="1">
      <alignment horizontal="right" vertical="center"/>
      <protection/>
    </xf>
    <xf numFmtId="4" fontId="4" fillId="0" borderId="9" xfId="71" applyNumberFormat="1" applyFont="1" applyBorder="1" applyAlignment="1">
      <alignment horizontal="right" vertical="center"/>
      <protection/>
    </xf>
    <xf numFmtId="4" fontId="4" fillId="0" borderId="69" xfId="71" applyNumberFormat="1" applyFont="1" applyBorder="1" applyAlignment="1">
      <alignment horizontal="right" vertical="center"/>
      <protection/>
    </xf>
    <xf numFmtId="4" fontId="4" fillId="0" borderId="70" xfId="71" applyNumberFormat="1" applyFont="1" applyBorder="1" applyAlignment="1">
      <alignment horizontal="right" vertical="center"/>
      <protection/>
    </xf>
    <xf numFmtId="4" fontId="4" fillId="0" borderId="48" xfId="71" applyNumberFormat="1" applyFont="1" applyBorder="1" applyAlignment="1">
      <alignment horizontal="right" vertical="center"/>
      <protection/>
    </xf>
    <xf numFmtId="4" fontId="4" fillId="0" borderId="50" xfId="71" applyNumberFormat="1" applyFont="1" applyBorder="1" applyAlignment="1">
      <alignment horizontal="right" vertical="center"/>
      <protection/>
    </xf>
    <xf numFmtId="4" fontId="4" fillId="0" borderId="71" xfId="71" applyNumberFormat="1" applyFont="1" applyBorder="1" applyAlignment="1">
      <alignment horizontal="right" vertical="center"/>
      <protection/>
    </xf>
    <xf numFmtId="4" fontId="4" fillId="0" borderId="46" xfId="71" applyNumberFormat="1" applyFont="1" applyBorder="1" applyAlignment="1">
      <alignment horizontal="right" vertical="center"/>
      <protection/>
    </xf>
    <xf numFmtId="0" fontId="6" fillId="0" borderId="0" xfId="0" applyFont="1" applyAlignment="1" applyProtection="1">
      <alignment vertical="top" wrapText="1"/>
      <protection/>
    </xf>
    <xf numFmtId="0" fontId="6" fillId="0" borderId="0" xfId="0" applyFont="1" applyAlignment="1" applyProtection="1">
      <alignment horizontal="right" vertical="top" wrapText="1"/>
      <protection/>
    </xf>
    <xf numFmtId="14" fontId="4" fillId="0" borderId="32" xfId="71" applyNumberFormat="1" applyFont="1" applyBorder="1" applyAlignment="1">
      <alignment horizontal="left" vertical="center"/>
      <protection/>
    </xf>
  </cellXfs>
  <cellStyles count="78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Chybně" xfId="60"/>
    <cellStyle name="Kontrolní buň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í" xfId="69"/>
    <cellStyle name="normálne_fakturuj99" xfId="70"/>
    <cellStyle name="normálne_KLs" xfId="71"/>
    <cellStyle name="Poznámka" xfId="72"/>
    <cellStyle name="Percent" xfId="73"/>
    <cellStyle name="Propojená buňka" xfId="74"/>
    <cellStyle name="Správně" xfId="75"/>
    <cellStyle name="TEXT" xfId="76"/>
    <cellStyle name="Text upozornění" xfId="77"/>
    <cellStyle name="TEXT1" xfId="78"/>
    <cellStyle name="Title" xfId="79"/>
    <cellStyle name="Total" xfId="80"/>
    <cellStyle name="Vstup" xfId="81"/>
    <cellStyle name="Výpočet" xfId="82"/>
    <cellStyle name="Výstup" xfId="83"/>
    <cellStyle name="Vysvětlující text" xfId="84"/>
    <cellStyle name="Warning Text" xfId="85"/>
    <cellStyle name="Zvýraznění 1" xfId="86"/>
    <cellStyle name="Zvýraznění 2" xfId="87"/>
    <cellStyle name="Zvýraznění 3" xfId="88"/>
    <cellStyle name="Zvýraznění 4" xfId="89"/>
    <cellStyle name="Zvýraznění 5" xfId="90"/>
    <cellStyle name="Zvýraznění 6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showGridLines="0" showZeros="0" tabSelected="1" zoomScalePageLayoutView="0" workbookViewId="0" topLeftCell="A8">
      <selection activeCell="Q21" sqref="Q21"/>
    </sheetView>
  </sheetViews>
  <sheetFormatPr defaultColWidth="9.140625" defaultRowHeight="12.75"/>
  <cols>
    <col min="1" max="1" width="0.71875" style="75" customWidth="1"/>
    <col min="2" max="2" width="3.7109375" style="75" customWidth="1"/>
    <col min="3" max="3" width="6.8515625" style="75" customWidth="1"/>
    <col min="4" max="6" width="14.00390625" style="75" customWidth="1"/>
    <col min="7" max="7" width="3.8515625" style="75" customWidth="1"/>
    <col min="8" max="8" width="22.7109375" style="75" customWidth="1"/>
    <col min="9" max="9" width="14.00390625" style="75" customWidth="1"/>
    <col min="10" max="10" width="4.28125" style="75" customWidth="1"/>
    <col min="11" max="11" width="19.7109375" style="75" customWidth="1"/>
    <col min="12" max="12" width="9.7109375" style="75" customWidth="1"/>
    <col min="13" max="13" width="14.00390625" style="75" customWidth="1"/>
    <col min="14" max="14" width="0.71875" style="75" customWidth="1"/>
    <col min="15" max="15" width="1.421875" style="75" customWidth="1"/>
    <col min="16" max="23" width="9.140625" style="75" customWidth="1"/>
    <col min="24" max="25" width="5.7109375" style="75" customWidth="1"/>
    <col min="26" max="26" width="6.57421875" style="75" customWidth="1"/>
    <col min="27" max="27" width="21.421875" style="75" customWidth="1"/>
    <col min="28" max="28" width="4.28125" style="75" customWidth="1"/>
    <col min="29" max="29" width="8.28125" style="75" customWidth="1"/>
    <col min="30" max="30" width="8.7109375" style="75" customWidth="1"/>
    <col min="31" max="16384" width="9.140625" style="75" customWidth="1"/>
  </cols>
  <sheetData>
    <row r="1" spans="2:30" ht="28.5" customHeight="1" thickBot="1">
      <c r="B1" s="76"/>
      <c r="C1" s="76"/>
      <c r="D1" s="76"/>
      <c r="E1" s="76"/>
      <c r="F1" s="76"/>
      <c r="G1" s="76"/>
      <c r="H1" s="24" t="str">
        <f>CONCATENATE(AA2," ",AB2," ",AC2," ",AD2)</f>
        <v>Krycí list rozpočtu v EUR  </v>
      </c>
      <c r="I1" s="76"/>
      <c r="J1" s="76"/>
      <c r="K1" s="76"/>
      <c r="L1" s="76"/>
      <c r="M1" s="76"/>
      <c r="Z1" s="75" t="s">
        <v>3</v>
      </c>
      <c r="AA1" s="75" t="s">
        <v>4</v>
      </c>
      <c r="AB1" s="75" t="s">
        <v>5</v>
      </c>
      <c r="AC1" s="75" t="s">
        <v>6</v>
      </c>
      <c r="AD1" s="75" t="s">
        <v>7</v>
      </c>
    </row>
    <row r="2" spans="2:30" ht="18" customHeight="1" thickTop="1">
      <c r="B2" s="25" t="s">
        <v>111</v>
      </c>
      <c r="C2" s="26"/>
      <c r="D2" s="26"/>
      <c r="E2" s="26"/>
      <c r="F2" s="26"/>
      <c r="G2" s="27" t="s">
        <v>8</v>
      </c>
      <c r="H2" s="26" t="s">
        <v>112</v>
      </c>
      <c r="I2" s="26"/>
      <c r="J2" s="27" t="s">
        <v>9</v>
      </c>
      <c r="K2" s="26"/>
      <c r="L2" s="26"/>
      <c r="M2" s="28"/>
      <c r="Z2" s="75" t="s">
        <v>10</v>
      </c>
      <c r="AA2" s="100" t="s">
        <v>11</v>
      </c>
      <c r="AB2" s="100" t="s">
        <v>12</v>
      </c>
      <c r="AC2" s="100"/>
      <c r="AD2" s="101"/>
    </row>
    <row r="3" spans="2:30" ht="18" customHeight="1">
      <c r="B3" s="29" t="s">
        <v>113</v>
      </c>
      <c r="C3" s="30"/>
      <c r="D3" s="30"/>
      <c r="E3" s="30"/>
      <c r="F3" s="30"/>
      <c r="G3" s="31" t="s">
        <v>114</v>
      </c>
      <c r="H3" s="30"/>
      <c r="I3" s="30"/>
      <c r="J3" s="31" t="s">
        <v>13</v>
      </c>
      <c r="K3" s="30" t="s">
        <v>115</v>
      </c>
      <c r="L3" s="30"/>
      <c r="M3" s="32"/>
      <c r="Z3" s="75" t="s">
        <v>14</v>
      </c>
      <c r="AA3" s="100" t="s">
        <v>15</v>
      </c>
      <c r="AB3" s="100" t="s">
        <v>12</v>
      </c>
      <c r="AC3" s="100" t="s">
        <v>16</v>
      </c>
      <c r="AD3" s="101" t="s">
        <v>17</v>
      </c>
    </row>
    <row r="4" spans="2:30" ht="18" customHeight="1" thickBot="1">
      <c r="B4" s="33" t="s">
        <v>116</v>
      </c>
      <c r="C4" s="34"/>
      <c r="D4" s="34"/>
      <c r="E4" s="34"/>
      <c r="F4" s="34"/>
      <c r="G4" s="35"/>
      <c r="H4" s="34"/>
      <c r="I4" s="34"/>
      <c r="J4" s="35" t="s">
        <v>18</v>
      </c>
      <c r="K4" s="130">
        <v>43396</v>
      </c>
      <c r="L4" s="34" t="s">
        <v>19</v>
      </c>
      <c r="M4" s="36"/>
      <c r="Z4" s="75" t="s">
        <v>20</v>
      </c>
      <c r="AA4" s="100" t="s">
        <v>21</v>
      </c>
      <c r="AB4" s="100" t="s">
        <v>12</v>
      </c>
      <c r="AC4" s="100"/>
      <c r="AD4" s="101"/>
    </row>
    <row r="5" spans="2:30" ht="18" customHeight="1" thickTop="1">
      <c r="B5" s="25" t="s">
        <v>22</v>
      </c>
      <c r="C5" s="26"/>
      <c r="D5" s="26" t="s">
        <v>117</v>
      </c>
      <c r="E5" s="26"/>
      <c r="F5" s="26"/>
      <c r="G5" s="82" t="s">
        <v>118</v>
      </c>
      <c r="H5" s="26" t="s">
        <v>119</v>
      </c>
      <c r="I5" s="26"/>
      <c r="J5" s="26" t="s">
        <v>23</v>
      </c>
      <c r="K5" s="26"/>
      <c r="L5" s="26" t="s">
        <v>24</v>
      </c>
      <c r="M5" s="28"/>
      <c r="Z5" s="75" t="s">
        <v>25</v>
      </c>
      <c r="AA5" s="100" t="s">
        <v>15</v>
      </c>
      <c r="AB5" s="100" t="s">
        <v>12</v>
      </c>
      <c r="AC5" s="100" t="s">
        <v>16</v>
      </c>
      <c r="AD5" s="101" t="s">
        <v>17</v>
      </c>
    </row>
    <row r="6" spans="2:13" ht="18" customHeight="1">
      <c r="B6" s="29" t="s">
        <v>26</v>
      </c>
      <c r="C6" s="30"/>
      <c r="D6" s="30"/>
      <c r="E6" s="30"/>
      <c r="F6" s="30"/>
      <c r="G6" s="83" t="s">
        <v>120</v>
      </c>
      <c r="H6" s="30"/>
      <c r="I6" s="30"/>
      <c r="J6" s="30" t="s">
        <v>23</v>
      </c>
      <c r="K6" s="30"/>
      <c r="L6" s="30" t="s">
        <v>24</v>
      </c>
      <c r="M6" s="32"/>
    </row>
    <row r="7" spans="2:13" ht="18" customHeight="1" thickBot="1">
      <c r="B7" s="33" t="s">
        <v>27</v>
      </c>
      <c r="C7" s="34"/>
      <c r="D7" s="34" t="s">
        <v>121</v>
      </c>
      <c r="E7" s="34"/>
      <c r="F7" s="34"/>
      <c r="G7" s="84" t="s">
        <v>120</v>
      </c>
      <c r="H7" s="34"/>
      <c r="I7" s="34"/>
      <c r="J7" s="34" t="s">
        <v>23</v>
      </c>
      <c r="K7" s="34"/>
      <c r="L7" s="34" t="s">
        <v>24</v>
      </c>
      <c r="M7" s="36"/>
    </row>
    <row r="8" spans="2:13" ht="18" customHeight="1" thickTop="1">
      <c r="B8" s="85">
        <v>1</v>
      </c>
      <c r="C8" s="89" t="s">
        <v>122</v>
      </c>
      <c r="D8" s="90"/>
      <c r="E8" s="92"/>
      <c r="F8" s="104">
        <f>IF(B8&lt;&gt;0,ROUND($M$26/B8,0),0)</f>
        <v>0</v>
      </c>
      <c r="G8" s="82">
        <v>1</v>
      </c>
      <c r="H8" s="89" t="s">
        <v>123</v>
      </c>
      <c r="I8" s="104">
        <f>IF(G8&lt;&gt;0,ROUND($M$26/G8,0),0)</f>
        <v>0</v>
      </c>
      <c r="J8" s="27"/>
      <c r="K8" s="89"/>
      <c r="L8" s="92"/>
      <c r="M8" s="106">
        <f>IF(J8&lt;&gt;0,ROUND($M$26/J8,0),0)</f>
        <v>0</v>
      </c>
    </row>
    <row r="9" spans="2:13" ht="18" customHeight="1" thickBot="1">
      <c r="B9" s="86">
        <v>1</v>
      </c>
      <c r="C9" s="87" t="s">
        <v>124</v>
      </c>
      <c r="D9" s="91"/>
      <c r="E9" s="93"/>
      <c r="F9" s="105">
        <f>IF(B9&lt;&gt;0,ROUND($M$26/B9,0),0)</f>
        <v>0</v>
      </c>
      <c r="G9" s="88">
        <v>1</v>
      </c>
      <c r="H9" s="87" t="s">
        <v>125</v>
      </c>
      <c r="I9" s="105">
        <f>IF(G9&lt;&gt;0,ROUND($M$26/G9,0),0)</f>
        <v>0</v>
      </c>
      <c r="J9" s="88"/>
      <c r="K9" s="87"/>
      <c r="L9" s="93"/>
      <c r="M9" s="107">
        <f>IF(J9&lt;&gt;0,ROUND($M$26/J9,0),0)</f>
        <v>0</v>
      </c>
    </row>
    <row r="10" spans="2:13" ht="18" customHeight="1" thickTop="1">
      <c r="B10" s="77" t="s">
        <v>28</v>
      </c>
      <c r="C10" s="38" t="s">
        <v>29</v>
      </c>
      <c r="D10" s="39" t="s">
        <v>30</v>
      </c>
      <c r="E10" s="39" t="s">
        <v>31</v>
      </c>
      <c r="F10" s="40" t="s">
        <v>32</v>
      </c>
      <c r="G10" s="77" t="s">
        <v>33</v>
      </c>
      <c r="H10" s="41" t="s">
        <v>34</v>
      </c>
      <c r="I10" s="42"/>
      <c r="J10" s="77" t="s">
        <v>35</v>
      </c>
      <c r="K10" s="41" t="s">
        <v>36</v>
      </c>
      <c r="L10" s="43"/>
      <c r="M10" s="42"/>
    </row>
    <row r="11" spans="2:13" ht="18" customHeight="1">
      <c r="B11" s="44">
        <v>1</v>
      </c>
      <c r="C11" s="45" t="s">
        <v>37</v>
      </c>
      <c r="D11" s="119">
        <f>Rozpočet2!H126</f>
        <v>0</v>
      </c>
      <c r="E11" s="119">
        <v>0</v>
      </c>
      <c r="F11" s="120">
        <f>D11+E11</f>
        <v>0</v>
      </c>
      <c r="G11" s="44">
        <v>6</v>
      </c>
      <c r="H11" s="45" t="s">
        <v>126</v>
      </c>
      <c r="I11" s="120">
        <v>0</v>
      </c>
      <c r="J11" s="44">
        <v>11</v>
      </c>
      <c r="K11" s="46" t="s">
        <v>129</v>
      </c>
      <c r="L11" s="47">
        <v>0.01</v>
      </c>
      <c r="M11" s="120"/>
    </row>
    <row r="12" spans="2:13" ht="18" customHeight="1">
      <c r="B12" s="48">
        <v>2</v>
      </c>
      <c r="C12" s="49" t="s">
        <v>38</v>
      </c>
      <c r="D12" s="121">
        <f>Rozpočet2!H367</f>
        <v>0</v>
      </c>
      <c r="E12" s="121">
        <f>Rozpočet2!I367</f>
        <v>0</v>
      </c>
      <c r="F12" s="120">
        <f>D12+E12</f>
        <v>0</v>
      </c>
      <c r="G12" s="48">
        <v>7</v>
      </c>
      <c r="H12" s="49" t="s">
        <v>127</v>
      </c>
      <c r="I12" s="122">
        <v>0</v>
      </c>
      <c r="J12" s="48">
        <v>12</v>
      </c>
      <c r="K12" s="50" t="s">
        <v>130</v>
      </c>
      <c r="L12" s="51">
        <v>0</v>
      </c>
      <c r="M12" s="122">
        <v>0</v>
      </c>
    </row>
    <row r="13" spans="2:13" ht="18" customHeight="1">
      <c r="B13" s="48">
        <v>3</v>
      </c>
      <c r="C13" s="49" t="s">
        <v>39</v>
      </c>
      <c r="D13" s="121">
        <v>0</v>
      </c>
      <c r="E13" s="121">
        <v>0</v>
      </c>
      <c r="F13" s="120">
        <f>D13+E13</f>
        <v>0</v>
      </c>
      <c r="G13" s="48">
        <v>8</v>
      </c>
      <c r="H13" s="49" t="s">
        <v>128</v>
      </c>
      <c r="I13" s="122">
        <v>0</v>
      </c>
      <c r="J13" s="48">
        <v>13</v>
      </c>
      <c r="K13" s="50" t="s">
        <v>131</v>
      </c>
      <c r="L13" s="51"/>
      <c r="M13" s="122"/>
    </row>
    <row r="14" spans="2:13" ht="18" customHeight="1" thickBot="1">
      <c r="B14" s="48">
        <v>4</v>
      </c>
      <c r="C14" s="49" t="s">
        <v>40</v>
      </c>
      <c r="D14" s="121">
        <v>0</v>
      </c>
      <c r="E14" s="121">
        <v>0</v>
      </c>
      <c r="F14" s="123">
        <f>D14+E14</f>
        <v>0</v>
      </c>
      <c r="G14" s="48">
        <v>9</v>
      </c>
      <c r="H14" s="49" t="s">
        <v>1</v>
      </c>
      <c r="I14" s="122">
        <v>0</v>
      </c>
      <c r="J14" s="48">
        <v>14</v>
      </c>
      <c r="K14" s="50" t="s">
        <v>132</v>
      </c>
      <c r="L14" s="51">
        <v>0.12</v>
      </c>
      <c r="M14" s="122"/>
    </row>
    <row r="15" spans="2:13" ht="18" customHeight="1" thickBot="1">
      <c r="B15" s="52">
        <v>5</v>
      </c>
      <c r="C15" s="53" t="s">
        <v>41</v>
      </c>
      <c r="D15" s="124">
        <f>SUM(D11:D14)</f>
        <v>0</v>
      </c>
      <c r="E15" s="125">
        <f>SUM(E11:E14)</f>
        <v>0</v>
      </c>
      <c r="F15" s="126">
        <f>SUM(F11:F14)</f>
        <v>0</v>
      </c>
      <c r="G15" s="54">
        <v>10</v>
      </c>
      <c r="H15" s="55" t="s">
        <v>42</v>
      </c>
      <c r="I15" s="126">
        <v>0</v>
      </c>
      <c r="J15" s="52">
        <v>15</v>
      </c>
      <c r="K15" s="56"/>
      <c r="L15" s="57" t="s">
        <v>43</v>
      </c>
      <c r="M15" s="126">
        <f>SUM(M11:M14)</f>
        <v>0</v>
      </c>
    </row>
    <row r="16" spans="2:13" ht="18" customHeight="1" thickTop="1">
      <c r="B16" s="58" t="s">
        <v>44</v>
      </c>
      <c r="C16" s="59"/>
      <c r="D16" s="59"/>
      <c r="E16" s="59"/>
      <c r="F16" s="60"/>
      <c r="G16" s="58" t="s">
        <v>45</v>
      </c>
      <c r="H16" s="59"/>
      <c r="I16" s="61"/>
      <c r="J16" s="77" t="s">
        <v>46</v>
      </c>
      <c r="K16" s="41" t="s">
        <v>47</v>
      </c>
      <c r="L16" s="43"/>
      <c r="M16" s="78"/>
    </row>
    <row r="17" spans="2:13" ht="18" customHeight="1">
      <c r="B17" s="62"/>
      <c r="C17" s="63" t="s">
        <v>48</v>
      </c>
      <c r="D17" s="63"/>
      <c r="E17" s="63" t="s">
        <v>49</v>
      </c>
      <c r="F17" s="64"/>
      <c r="G17" s="62"/>
      <c r="H17" s="65"/>
      <c r="I17" s="66"/>
      <c r="J17" s="48">
        <v>16</v>
      </c>
      <c r="K17" s="50" t="s">
        <v>50</v>
      </c>
      <c r="L17" s="67"/>
      <c r="M17" s="122">
        <v>0</v>
      </c>
    </row>
    <row r="18" spans="2:13" ht="18" customHeight="1">
      <c r="B18" s="68"/>
      <c r="C18" s="65" t="s">
        <v>51</v>
      </c>
      <c r="D18" s="65"/>
      <c r="E18" s="65"/>
      <c r="F18" s="69"/>
      <c r="G18" s="68"/>
      <c r="H18" s="65" t="s">
        <v>48</v>
      </c>
      <c r="I18" s="66"/>
      <c r="J18" s="48">
        <v>17</v>
      </c>
      <c r="K18" s="50" t="s">
        <v>133</v>
      </c>
      <c r="L18" s="67"/>
      <c r="M18" s="122">
        <v>0</v>
      </c>
    </row>
    <row r="19" spans="2:13" ht="18" customHeight="1">
      <c r="B19" s="68"/>
      <c r="C19" s="65"/>
      <c r="D19" s="65"/>
      <c r="E19" s="65"/>
      <c r="F19" s="69"/>
      <c r="G19" s="68"/>
      <c r="H19" s="70"/>
      <c r="I19" s="66"/>
      <c r="J19" s="48">
        <v>18</v>
      </c>
      <c r="K19" s="50" t="s">
        <v>134</v>
      </c>
      <c r="L19" s="67"/>
      <c r="M19" s="122">
        <v>0</v>
      </c>
    </row>
    <row r="20" spans="2:13" ht="18" customHeight="1" thickBot="1">
      <c r="B20" s="68"/>
      <c r="C20" s="65"/>
      <c r="D20" s="65"/>
      <c r="E20" s="65"/>
      <c r="F20" s="69"/>
      <c r="G20" s="68"/>
      <c r="H20" s="63" t="s">
        <v>49</v>
      </c>
      <c r="I20" s="66"/>
      <c r="J20" s="48">
        <v>19</v>
      </c>
      <c r="K20" s="50" t="s">
        <v>1</v>
      </c>
      <c r="L20" s="67"/>
      <c r="M20" s="122">
        <v>0</v>
      </c>
    </row>
    <row r="21" spans="2:13" ht="18" customHeight="1" thickBot="1">
      <c r="B21" s="62"/>
      <c r="C21" s="65"/>
      <c r="D21" s="65"/>
      <c r="E21" s="65"/>
      <c r="F21" s="65"/>
      <c r="G21" s="62"/>
      <c r="H21" s="65" t="s">
        <v>51</v>
      </c>
      <c r="I21" s="66"/>
      <c r="J21" s="52">
        <v>20</v>
      </c>
      <c r="K21" s="56"/>
      <c r="L21" s="57" t="s">
        <v>52</v>
      </c>
      <c r="M21" s="126">
        <v>0</v>
      </c>
    </row>
    <row r="22" spans="2:13" ht="18" customHeight="1" thickTop="1">
      <c r="B22" s="58" t="s">
        <v>53</v>
      </c>
      <c r="C22" s="59"/>
      <c r="D22" s="59"/>
      <c r="E22" s="59"/>
      <c r="F22" s="60"/>
      <c r="G22" s="62"/>
      <c r="H22" s="65"/>
      <c r="I22" s="66"/>
      <c r="J22" s="77" t="s">
        <v>54</v>
      </c>
      <c r="K22" s="41" t="s">
        <v>55</v>
      </c>
      <c r="L22" s="43"/>
      <c r="M22" s="78"/>
    </row>
    <row r="23" spans="2:13" ht="18" customHeight="1">
      <c r="B23" s="62"/>
      <c r="C23" s="63" t="s">
        <v>48</v>
      </c>
      <c r="D23" s="63"/>
      <c r="E23" s="63" t="s">
        <v>49</v>
      </c>
      <c r="F23" s="64"/>
      <c r="G23" s="62"/>
      <c r="H23" s="65"/>
      <c r="I23" s="66"/>
      <c r="J23" s="44">
        <v>21</v>
      </c>
      <c r="K23" s="46"/>
      <c r="L23" s="71" t="s">
        <v>56</v>
      </c>
      <c r="M23" s="120">
        <f>ROUND(F15,2)+I15+M15+M21</f>
        <v>0</v>
      </c>
    </row>
    <row r="24" spans="2:13" ht="18" customHeight="1">
      <c r="B24" s="68"/>
      <c r="C24" s="65" t="s">
        <v>51</v>
      </c>
      <c r="D24" s="65"/>
      <c r="E24" s="65"/>
      <c r="F24" s="69"/>
      <c r="G24" s="62"/>
      <c r="H24" s="65"/>
      <c r="I24" s="66"/>
      <c r="J24" s="48">
        <v>22</v>
      </c>
      <c r="K24" s="50" t="s">
        <v>135</v>
      </c>
      <c r="L24" s="127">
        <f>M23-L25</f>
        <v>0</v>
      </c>
      <c r="M24" s="122">
        <f>ROUND((L24*20)/100,2)</f>
        <v>0</v>
      </c>
    </row>
    <row r="25" spans="2:13" ht="18" customHeight="1" thickBot="1">
      <c r="B25" s="68"/>
      <c r="C25" s="65"/>
      <c r="D25" s="65"/>
      <c r="E25" s="65"/>
      <c r="F25" s="69"/>
      <c r="G25" s="62"/>
      <c r="H25" s="65"/>
      <c r="I25" s="66"/>
      <c r="J25" s="48">
        <v>23</v>
      </c>
      <c r="K25" s="50" t="s">
        <v>136</v>
      </c>
      <c r="L25" s="127">
        <f>SUMIF(Rozpočet2!O11:O9990,0,Rozpočet2!J11:J9990)</f>
        <v>0</v>
      </c>
      <c r="M25" s="122">
        <f>ROUND((L25*0)/100,1)</f>
        <v>0</v>
      </c>
    </row>
    <row r="26" spans="2:13" ht="18" customHeight="1" thickBot="1">
      <c r="B26" s="68"/>
      <c r="C26" s="65"/>
      <c r="D26" s="65"/>
      <c r="E26" s="65"/>
      <c r="F26" s="69"/>
      <c r="G26" s="62"/>
      <c r="H26" s="65"/>
      <c r="I26" s="66"/>
      <c r="J26" s="52">
        <v>24</v>
      </c>
      <c r="K26" s="56"/>
      <c r="L26" s="57" t="s">
        <v>57</v>
      </c>
      <c r="M26" s="126">
        <f>ROUND((L24*120)/100,2)</f>
        <v>0</v>
      </c>
    </row>
    <row r="27" spans="2:13" ht="16.5" customHeight="1" thickBot="1" thickTop="1">
      <c r="B27" s="72"/>
      <c r="C27" s="73"/>
      <c r="D27" s="73"/>
      <c r="E27" s="73"/>
      <c r="F27" s="73"/>
      <c r="G27" s="72"/>
      <c r="H27" s="73"/>
      <c r="I27" s="74"/>
      <c r="J27" s="79" t="s">
        <v>58</v>
      </c>
      <c r="K27" s="80" t="s">
        <v>137</v>
      </c>
      <c r="L27" s="37"/>
      <c r="M27" s="81">
        <v>0</v>
      </c>
    </row>
    <row r="28" ht="14.25" customHeight="1" thickTop="1"/>
    <row r="29" ht="2.25" customHeight="1"/>
  </sheetData>
  <sheetProtection/>
  <printOptions horizontalCentered="1" verticalCentered="1"/>
  <pageMargins left="0.25" right="0.39" top="0.35433070866141736" bottom="0.4330708661417323" header="0.31496062992125984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45.8515625" style="1" customWidth="1"/>
    <col min="2" max="2" width="14.28125" style="6" customWidth="1"/>
    <col min="3" max="3" width="13.57421875" style="6" customWidth="1"/>
    <col min="4" max="4" width="11.57421875" style="6" customWidth="1"/>
    <col min="5" max="5" width="12.140625" style="7" customWidth="1"/>
    <col min="6" max="6" width="10.140625" style="5" customWidth="1"/>
    <col min="7" max="7" width="9.140625" style="5" customWidth="1"/>
    <col min="8" max="23" width="9.140625" style="1" customWidth="1"/>
    <col min="24" max="25" width="5.7109375" style="1" customWidth="1"/>
    <col min="26" max="26" width="6.57421875" style="1" customWidth="1"/>
    <col min="27" max="27" width="24.2812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1:30" ht="12.75">
      <c r="A1" s="23" t="s">
        <v>103</v>
      </c>
      <c r="C1" s="1"/>
      <c r="E1" s="23" t="s">
        <v>104</v>
      </c>
      <c r="F1" s="1"/>
      <c r="G1" s="1"/>
      <c r="Z1" s="75" t="s">
        <v>3</v>
      </c>
      <c r="AA1" s="75" t="s">
        <v>4</v>
      </c>
      <c r="AB1" s="75" t="s">
        <v>5</v>
      </c>
      <c r="AC1" s="75" t="s">
        <v>6</v>
      </c>
      <c r="AD1" s="75" t="s">
        <v>7</v>
      </c>
    </row>
    <row r="2" spans="1:30" ht="12.75">
      <c r="A2" s="23" t="s">
        <v>105</v>
      </c>
      <c r="C2" s="1"/>
      <c r="E2" s="23" t="s">
        <v>106</v>
      </c>
      <c r="F2" s="1"/>
      <c r="G2" s="1"/>
      <c r="Z2" s="75" t="s">
        <v>10</v>
      </c>
      <c r="AA2" s="100" t="s">
        <v>59</v>
      </c>
      <c r="AB2" s="100" t="s">
        <v>12</v>
      </c>
      <c r="AC2" s="100"/>
      <c r="AD2" s="101"/>
    </row>
    <row r="3" spans="1:30" ht="12.75">
      <c r="A3" s="23" t="s">
        <v>60</v>
      </c>
      <c r="C3" s="1"/>
      <c r="E3" s="23" t="s">
        <v>610</v>
      </c>
      <c r="F3" s="1"/>
      <c r="G3" s="1"/>
      <c r="Z3" s="75" t="s">
        <v>14</v>
      </c>
      <c r="AA3" s="100" t="s">
        <v>61</v>
      </c>
      <c r="AB3" s="100" t="s">
        <v>12</v>
      </c>
      <c r="AC3" s="100" t="s">
        <v>16</v>
      </c>
      <c r="AD3" s="101" t="s">
        <v>17</v>
      </c>
    </row>
    <row r="4" spans="2:30" ht="12.75">
      <c r="B4" s="1"/>
      <c r="C4" s="1"/>
      <c r="D4" s="1"/>
      <c r="E4" s="1"/>
      <c r="F4" s="1"/>
      <c r="G4" s="1"/>
      <c r="Z4" s="75" t="s">
        <v>20</v>
      </c>
      <c r="AA4" s="100" t="s">
        <v>62</v>
      </c>
      <c r="AB4" s="100" t="s">
        <v>12</v>
      </c>
      <c r="AC4" s="100"/>
      <c r="AD4" s="101"/>
    </row>
    <row r="5" spans="1:30" ht="12.75">
      <c r="A5" s="23" t="s">
        <v>107</v>
      </c>
      <c r="B5" s="1"/>
      <c r="C5" s="1"/>
      <c r="D5" s="1"/>
      <c r="E5" s="1"/>
      <c r="F5" s="1"/>
      <c r="G5" s="1"/>
      <c r="Z5" s="75" t="s">
        <v>25</v>
      </c>
      <c r="AA5" s="100" t="s">
        <v>61</v>
      </c>
      <c r="AB5" s="100" t="s">
        <v>12</v>
      </c>
      <c r="AC5" s="100" t="s">
        <v>16</v>
      </c>
      <c r="AD5" s="101" t="s">
        <v>17</v>
      </c>
    </row>
    <row r="6" spans="1:7" ht="12.75">
      <c r="A6" s="23" t="s">
        <v>108</v>
      </c>
      <c r="B6" s="1"/>
      <c r="C6" s="1"/>
      <c r="D6" s="1"/>
      <c r="E6" s="1"/>
      <c r="F6" s="1"/>
      <c r="G6" s="1"/>
    </row>
    <row r="7" spans="1:7" ht="12.75">
      <c r="A7" s="23" t="s">
        <v>109</v>
      </c>
      <c r="B7" s="1"/>
      <c r="C7" s="1"/>
      <c r="D7" s="1"/>
      <c r="E7" s="1"/>
      <c r="F7" s="1"/>
      <c r="G7" s="1"/>
    </row>
    <row r="8" spans="1:7" ht="14.25" thickBot="1">
      <c r="A8" s="1" t="s">
        <v>110</v>
      </c>
      <c r="B8" s="4" t="str">
        <f>CONCATENATE(AA2," ",AB2," ",AC2," ",AD2)</f>
        <v>Rekapitulácia rozpočtu v EUR  </v>
      </c>
      <c r="G8" s="1"/>
    </row>
    <row r="9" spans="1:7" ht="13.5" thickTop="1">
      <c r="A9" s="9" t="s">
        <v>63</v>
      </c>
      <c r="B9" s="10" t="s">
        <v>64</v>
      </c>
      <c r="C9" s="10" t="s">
        <v>65</v>
      </c>
      <c r="D9" s="10" t="s">
        <v>66</v>
      </c>
      <c r="E9" s="20" t="s">
        <v>67</v>
      </c>
      <c r="F9" s="21" t="s">
        <v>68</v>
      </c>
      <c r="G9" s="1"/>
    </row>
    <row r="10" spans="1:7" ht="13.5" thickBot="1">
      <c r="A10" s="15"/>
      <c r="B10" s="16" t="s">
        <v>69</v>
      </c>
      <c r="C10" s="16" t="s">
        <v>31</v>
      </c>
      <c r="D10" s="16"/>
      <c r="E10" s="16" t="s">
        <v>66</v>
      </c>
      <c r="F10" s="22" t="s">
        <v>66</v>
      </c>
      <c r="G10" s="103" t="s">
        <v>70</v>
      </c>
    </row>
    <row r="11" ht="13.5" thickTop="1"/>
    <row r="12" spans="1:7" ht="12.75">
      <c r="A12" s="1" t="s">
        <v>148</v>
      </c>
      <c r="B12" s="6">
        <f>Rozpočet2!H17</f>
        <v>0</v>
      </c>
      <c r="C12" s="6">
        <f>Rozpočet2!I17</f>
        <v>0</v>
      </c>
      <c r="D12" s="6">
        <f>Rozpočet2!J17</f>
        <v>0</v>
      </c>
      <c r="E12" s="7">
        <f>Rozpočet2!L17</f>
        <v>0.9484272</v>
      </c>
      <c r="F12" s="5">
        <f>Rozpočet2!N17</f>
        <v>0</v>
      </c>
      <c r="G12" s="5">
        <f>Rozpočet2!W17</f>
        <v>2.39715</v>
      </c>
    </row>
    <row r="13" spans="1:7" ht="12.75">
      <c r="A13" s="1" t="s">
        <v>163</v>
      </c>
      <c r="B13" s="6">
        <f>Rozpočet2!H24</f>
        <v>0</v>
      </c>
      <c r="C13" s="6">
        <f>Rozpočet2!I24</f>
        <v>0</v>
      </c>
      <c r="D13" s="6">
        <f>Rozpočet2!J24</f>
        <v>0</v>
      </c>
      <c r="E13" s="7">
        <f>Rozpočet2!L24</f>
        <v>0.93432907</v>
      </c>
      <c r="F13" s="5">
        <f>Rozpočet2!N24</f>
        <v>0</v>
      </c>
      <c r="G13" s="5">
        <f>Rozpočet2!W24</f>
        <v>11.133307</v>
      </c>
    </row>
    <row r="14" spans="1:7" ht="12.75">
      <c r="A14" s="1" t="s">
        <v>302</v>
      </c>
      <c r="B14" s="6">
        <f>Rozpočet2!H125</f>
        <v>0</v>
      </c>
      <c r="C14" s="6">
        <f>Rozpočet2!I125</f>
        <v>0</v>
      </c>
      <c r="D14" s="6">
        <f>Rozpočet2!J125</f>
        <v>0</v>
      </c>
      <c r="E14" s="7">
        <f>Rozpočet2!L125</f>
        <v>0.73882836</v>
      </c>
      <c r="F14" s="5">
        <f>Rozpočet2!N125</f>
        <v>0.543803</v>
      </c>
      <c r="G14" s="5">
        <f>Rozpočet2!W125</f>
        <v>426.008786</v>
      </c>
    </row>
    <row r="15" spans="1:7" ht="12.75">
      <c r="A15" s="1" t="s">
        <v>303</v>
      </c>
      <c r="B15" s="6">
        <f>Rozpočet2!H126</f>
        <v>0</v>
      </c>
      <c r="C15" s="6">
        <f>Rozpočet2!I126</f>
        <v>0</v>
      </c>
      <c r="D15" s="6">
        <f>Rozpočet2!J126</f>
        <v>0</v>
      </c>
      <c r="E15" s="7">
        <f>Rozpočet2!L126</f>
        <v>2.62158463</v>
      </c>
      <c r="F15" s="5">
        <f>Rozpočet2!N126</f>
        <v>0.543803</v>
      </c>
      <c r="G15" s="5">
        <f>Rozpočet2!W126</f>
        <v>439.539243</v>
      </c>
    </row>
    <row r="16" spans="1:7" ht="12.75">
      <c r="A16" s="1" t="s">
        <v>325</v>
      </c>
      <c r="B16" s="6">
        <f>Rozpočet2!H136</f>
        <v>0</v>
      </c>
      <c r="C16" s="6">
        <f>Rozpočet2!I136</f>
        <v>0</v>
      </c>
      <c r="D16" s="6">
        <f>Rozpočet2!J136</f>
        <v>0</v>
      </c>
      <c r="E16" s="7">
        <f>Rozpočet2!L136</f>
        <v>0.05</v>
      </c>
      <c r="F16" s="5">
        <f>Rozpočet2!N136</f>
        <v>0</v>
      </c>
      <c r="G16" s="5">
        <f>Rozpočet2!W136</f>
        <v>90</v>
      </c>
    </row>
    <row r="17" spans="1:7" ht="12.75">
      <c r="A17" s="1" t="s">
        <v>338</v>
      </c>
      <c r="B17" s="6">
        <f>Rozpočet2!H145</f>
        <v>0</v>
      </c>
      <c r="C17" s="6">
        <f>Rozpočet2!I145</f>
        <v>0</v>
      </c>
      <c r="D17" s="6">
        <f>Rozpočet2!J145</f>
        <v>0</v>
      </c>
      <c r="E17" s="7">
        <f>Rozpočet2!L145</f>
        <v>0</v>
      </c>
      <c r="F17" s="5">
        <f>Rozpočet2!N145</f>
        <v>23.0805</v>
      </c>
      <c r="G17" s="5">
        <f>Rozpočet2!W145</f>
        <v>87.96235</v>
      </c>
    </row>
    <row r="18" spans="1:7" ht="12.75">
      <c r="A18" s="1" t="s">
        <v>339</v>
      </c>
      <c r="B18" s="6">
        <f>Rozpočet2!H146</f>
        <v>0</v>
      </c>
      <c r="C18" s="6">
        <f>Rozpočet2!I146</f>
        <v>0</v>
      </c>
      <c r="D18" s="6">
        <f>Rozpočet2!J146</f>
        <v>0</v>
      </c>
      <c r="E18" s="7">
        <f>Rozpočet2!L146</f>
        <v>0.05</v>
      </c>
      <c r="F18" s="5">
        <f>Rozpočet2!N146</f>
        <v>23.0805</v>
      </c>
      <c r="G18" s="5">
        <f>Rozpočet2!W146</f>
        <v>177.96235</v>
      </c>
    </row>
    <row r="19" spans="1:7" ht="12.75">
      <c r="A19" s="1" t="s">
        <v>478</v>
      </c>
      <c r="B19" s="6">
        <f>Rozpočet2!H254</f>
        <v>0</v>
      </c>
      <c r="C19" s="6">
        <f>Rozpočet2!I254</f>
        <v>0</v>
      </c>
      <c r="D19" s="6">
        <f>Rozpočet2!J254</f>
        <v>0</v>
      </c>
      <c r="E19" s="7">
        <f>Rozpočet2!L254</f>
        <v>3.83099431</v>
      </c>
      <c r="F19" s="5">
        <f>Rozpočet2!N254</f>
        <v>3.596656</v>
      </c>
      <c r="G19" s="5">
        <f>Rozpočet2!W254</f>
        <v>211.111548</v>
      </c>
    </row>
    <row r="20" spans="1:7" ht="12.75">
      <c r="A20" s="1" t="s">
        <v>570</v>
      </c>
      <c r="B20" s="6">
        <f>Rozpočet2!H331</f>
        <v>0</v>
      </c>
      <c r="C20" s="6">
        <f>Rozpočet2!I331</f>
        <v>0</v>
      </c>
      <c r="D20" s="6">
        <f>Rozpočet2!J331</f>
        <v>0</v>
      </c>
      <c r="E20" s="7">
        <f>Rozpočet2!L331</f>
        <v>0.6607832</v>
      </c>
      <c r="F20" s="5">
        <f>Rozpočet2!N331</f>
        <v>0.67736</v>
      </c>
      <c r="G20" s="5">
        <f>Rozpočet2!W331</f>
        <v>151.77748</v>
      </c>
    </row>
    <row r="21" spans="1:7" ht="12.75">
      <c r="A21" s="1" t="s">
        <v>587</v>
      </c>
      <c r="B21" s="6">
        <f>Rozpočet2!H350</f>
        <v>0</v>
      </c>
      <c r="C21" s="6">
        <f>Rozpočet2!I350</f>
        <v>0</v>
      </c>
      <c r="D21" s="6">
        <f>Rozpočet2!J350</f>
        <v>0</v>
      </c>
      <c r="E21" s="7">
        <f>Rozpočet2!L350</f>
        <v>8.339163</v>
      </c>
      <c r="F21" s="5">
        <f>Rozpočet2!N350</f>
        <v>10.0674</v>
      </c>
      <c r="G21" s="5">
        <f>Rozpočet2!W350</f>
        <v>902.7102</v>
      </c>
    </row>
    <row r="22" spans="1:7" ht="12.75">
      <c r="A22" s="1" t="s">
        <v>588</v>
      </c>
      <c r="B22" s="6">
        <f>Rozpočet2!H351</f>
        <v>0</v>
      </c>
      <c r="C22" s="6">
        <f>Rozpočet2!I351</f>
        <v>0</v>
      </c>
      <c r="D22" s="6">
        <f>Rozpočet2!J351</f>
        <v>0</v>
      </c>
      <c r="E22" s="7">
        <f>Rozpočet2!L351</f>
        <v>12.83094051</v>
      </c>
      <c r="F22" s="5">
        <f>Rozpočet2!N351</f>
        <v>14.341416</v>
      </c>
      <c r="G22" s="5">
        <f>Rozpočet2!W351</f>
        <v>1265.599228</v>
      </c>
    </row>
    <row r="23" spans="1:7" ht="12.75">
      <c r="A23" s="1" t="s">
        <v>606</v>
      </c>
      <c r="B23" s="6">
        <f>Rozpočet2!H365</f>
        <v>0</v>
      </c>
      <c r="C23" s="6">
        <f>Rozpočet2!I365</f>
        <v>0</v>
      </c>
      <c r="D23" s="6">
        <f>Rozpočet2!J365</f>
        <v>0</v>
      </c>
      <c r="E23" s="7">
        <f>Rozpočet2!L365</f>
        <v>0.50627418</v>
      </c>
      <c r="F23" s="5">
        <f>Rozpočet2!N365</f>
        <v>0</v>
      </c>
      <c r="G23" s="5">
        <f>Rozpočet2!W365</f>
        <v>270.729217</v>
      </c>
    </row>
    <row r="24" spans="1:7" ht="12.75">
      <c r="A24" s="1" t="s">
        <v>607</v>
      </c>
      <c r="B24" s="6">
        <f>Rozpočet2!H366</f>
        <v>0</v>
      </c>
      <c r="C24" s="6">
        <f>Rozpočet2!I366</f>
        <v>0</v>
      </c>
      <c r="D24" s="6">
        <f>Rozpočet2!J366</f>
        <v>0</v>
      </c>
      <c r="E24" s="7">
        <f>Rozpočet2!L366</f>
        <v>0.50627418</v>
      </c>
      <c r="F24" s="5">
        <f>Rozpočet2!N366</f>
        <v>0</v>
      </c>
      <c r="G24" s="5">
        <f>Rozpočet2!W366</f>
        <v>270.729217</v>
      </c>
    </row>
    <row r="25" spans="1:7" ht="12.75">
      <c r="A25" s="1" t="s">
        <v>608</v>
      </c>
      <c r="B25" s="6">
        <f>Rozpočet2!H367</f>
        <v>0</v>
      </c>
      <c r="C25" s="6">
        <f>Rozpočet2!I367</f>
        <v>0</v>
      </c>
      <c r="D25" s="6">
        <f>Rozpočet2!J367</f>
        <v>0</v>
      </c>
      <c r="E25" s="7">
        <f>Rozpočet2!L367</f>
        <v>13.38721469</v>
      </c>
      <c r="F25" s="5">
        <f>Rozpočet2!N367</f>
        <v>37.421916</v>
      </c>
      <c r="G25" s="5">
        <f>Rozpočet2!W367</f>
        <v>1714.290795</v>
      </c>
    </row>
    <row r="26" spans="1:7" ht="12.75">
      <c r="A26" s="1" t="s">
        <v>609</v>
      </c>
      <c r="B26" s="6">
        <f>Rozpočet2!H368</f>
        <v>0</v>
      </c>
      <c r="C26" s="6">
        <f>Rozpočet2!I368</f>
        <v>0</v>
      </c>
      <c r="D26" s="6">
        <f>Rozpočet2!J368</f>
        <v>0</v>
      </c>
      <c r="E26" s="7">
        <f>Rozpočet2!L368</f>
        <v>16.00879932</v>
      </c>
      <c r="F26" s="5">
        <f>Rozpočet2!N368</f>
        <v>37.965719</v>
      </c>
      <c r="G26" s="5">
        <f>Rozpočet2!W368</f>
        <v>2153.830038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Narrow,Normálne"&amp;8Strana&amp;"Arial,Normálne"&amp;10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68"/>
  <sheetViews>
    <sheetView showGridLines="0" zoomScalePageLayoutView="0" workbookViewId="0" topLeftCell="A1">
      <pane ySplit="10" topLeftCell="A368" activePane="bottomLeft" state="frozen"/>
      <selection pane="topLeft" activeCell="A1" sqref="A1"/>
      <selection pane="bottomLeft" activeCell="G385" sqref="G385"/>
    </sheetView>
  </sheetViews>
  <sheetFormatPr defaultColWidth="9.140625" defaultRowHeight="12.75"/>
  <cols>
    <col min="1" max="1" width="4.00390625" style="110" customWidth="1"/>
    <col min="2" max="2" width="5.28125" style="111" customWidth="1"/>
    <col min="3" max="3" width="8.57421875" style="112" customWidth="1"/>
    <col min="4" max="4" width="39.140625" style="118" customWidth="1"/>
    <col min="5" max="5" width="7.57421875" style="114" customWidth="1"/>
    <col min="6" max="6" width="5.8515625" style="113" customWidth="1"/>
    <col min="7" max="7" width="8.00390625" style="115" customWidth="1"/>
    <col min="8" max="8" width="8.28125" style="115" customWidth="1"/>
    <col min="9" max="9" width="8.421875" style="115" customWidth="1"/>
    <col min="10" max="10" width="9.7109375" style="115" customWidth="1"/>
    <col min="11" max="12" width="0.13671875" style="116" hidden="1" customWidth="1"/>
    <col min="13" max="14" width="0.13671875" style="114" hidden="1" customWidth="1"/>
    <col min="15" max="15" width="3.57421875" style="113" customWidth="1"/>
    <col min="16" max="16" width="0.13671875" style="113" hidden="1" customWidth="1"/>
    <col min="17" max="17" width="11.28125" style="114" hidden="1" customWidth="1"/>
    <col min="18" max="18" width="0.2890625" style="114" hidden="1" customWidth="1"/>
    <col min="19" max="19" width="11.28125" style="114" hidden="1" customWidth="1"/>
    <col min="20" max="20" width="10.57421875" style="117" customWidth="1"/>
    <col min="21" max="21" width="10.140625" style="117" customWidth="1"/>
    <col min="22" max="22" width="8.57421875" style="117" hidden="1" customWidth="1"/>
    <col min="23" max="23" width="0.13671875" style="114" customWidth="1"/>
    <col min="24" max="25" width="9.140625" style="113" customWidth="1"/>
    <col min="26" max="26" width="7.57421875" style="112" customWidth="1"/>
    <col min="27" max="27" width="24.8515625" style="112" customWidth="1"/>
    <col min="28" max="28" width="4.28125" style="113" customWidth="1"/>
    <col min="29" max="29" width="8.28125" style="113" customWidth="1"/>
    <col min="30" max="30" width="8.7109375" style="113" customWidth="1"/>
    <col min="31" max="34" width="9.140625" style="113" customWidth="1"/>
    <col min="35" max="16384" width="9.140625" style="1" customWidth="1"/>
  </cols>
  <sheetData>
    <row r="1" spans="1:34" ht="12.75">
      <c r="A1" s="23" t="s">
        <v>103</v>
      </c>
      <c r="B1" s="1"/>
      <c r="C1" s="1"/>
      <c r="D1" s="1"/>
      <c r="E1" s="1"/>
      <c r="F1" s="1"/>
      <c r="G1" s="6"/>
      <c r="H1" s="1"/>
      <c r="I1" s="23" t="s">
        <v>104</v>
      </c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9" t="s">
        <v>3</v>
      </c>
      <c r="AA1" s="109" t="s">
        <v>4</v>
      </c>
      <c r="AB1" s="75" t="s">
        <v>5</v>
      </c>
      <c r="AC1" s="75" t="s">
        <v>6</v>
      </c>
      <c r="AD1" s="75" t="s">
        <v>7</v>
      </c>
      <c r="AE1" s="1"/>
      <c r="AF1" s="1"/>
      <c r="AG1" s="1"/>
      <c r="AH1" s="1"/>
    </row>
    <row r="2" spans="1:34" ht="12.75">
      <c r="A2" s="23" t="s">
        <v>105</v>
      </c>
      <c r="B2" s="1"/>
      <c r="C2" s="1"/>
      <c r="D2" s="1"/>
      <c r="E2" s="1"/>
      <c r="F2" s="1"/>
      <c r="G2" s="6"/>
      <c r="H2" s="8"/>
      <c r="I2" s="23" t="s">
        <v>106</v>
      </c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9" t="s">
        <v>10</v>
      </c>
      <c r="AA2" s="101" t="s">
        <v>71</v>
      </c>
      <c r="AB2" s="100" t="s">
        <v>12</v>
      </c>
      <c r="AC2" s="100"/>
      <c r="AD2" s="101"/>
      <c r="AE2" s="1"/>
      <c r="AF2" s="1"/>
      <c r="AG2" s="1"/>
      <c r="AH2" s="1"/>
    </row>
    <row r="3" spans="1:34" ht="12.75">
      <c r="A3" s="23" t="s">
        <v>60</v>
      </c>
      <c r="B3" s="1"/>
      <c r="C3" s="1"/>
      <c r="D3" s="1"/>
      <c r="E3" s="1"/>
      <c r="F3" s="1"/>
      <c r="G3" s="6"/>
      <c r="H3" s="1"/>
      <c r="I3" s="23" t="s">
        <v>610</v>
      </c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9" t="s">
        <v>14</v>
      </c>
      <c r="AA3" s="101" t="s">
        <v>72</v>
      </c>
      <c r="AB3" s="100" t="s">
        <v>12</v>
      </c>
      <c r="AC3" s="100" t="s">
        <v>16</v>
      </c>
      <c r="AD3" s="101" t="s">
        <v>17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9" t="s">
        <v>20</v>
      </c>
      <c r="AA4" s="101" t="s">
        <v>73</v>
      </c>
      <c r="AB4" s="100" t="s">
        <v>12</v>
      </c>
      <c r="AC4" s="100"/>
      <c r="AD4" s="101"/>
      <c r="AE4" s="1"/>
      <c r="AF4" s="1"/>
      <c r="AG4" s="1"/>
      <c r="AH4" s="1"/>
    </row>
    <row r="5" spans="1:34" ht="12.75">
      <c r="A5" s="23" t="s">
        <v>107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9" t="s">
        <v>25</v>
      </c>
      <c r="AA5" s="101" t="s">
        <v>72</v>
      </c>
      <c r="AB5" s="100" t="s">
        <v>12</v>
      </c>
      <c r="AC5" s="100" t="s">
        <v>16</v>
      </c>
      <c r="AD5" s="101" t="s">
        <v>17</v>
      </c>
      <c r="AE5" s="1"/>
      <c r="AF5" s="1"/>
      <c r="AG5" s="1"/>
      <c r="AH5" s="1"/>
    </row>
    <row r="6" spans="1:34" ht="12.75">
      <c r="A6" s="23" t="s">
        <v>108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8"/>
      <c r="AA6" s="8"/>
      <c r="AB6" s="1"/>
      <c r="AC6" s="1"/>
      <c r="AD6" s="1"/>
      <c r="AE6" s="1"/>
      <c r="AF6" s="1"/>
      <c r="AG6" s="1"/>
      <c r="AH6" s="1"/>
    </row>
    <row r="7" spans="1:34" ht="12.75">
      <c r="A7" s="23" t="s">
        <v>109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8"/>
      <c r="AA7" s="8"/>
      <c r="AB7" s="1"/>
      <c r="AC7" s="1"/>
      <c r="AD7" s="1"/>
      <c r="AE7" s="1"/>
      <c r="AF7" s="1"/>
      <c r="AG7" s="1"/>
      <c r="AH7" s="1"/>
    </row>
    <row r="8" spans="1:34" ht="14.25" thickBot="1">
      <c r="A8" s="1"/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8"/>
      <c r="AA8" s="8"/>
      <c r="AB8" s="1"/>
      <c r="AC8" s="1"/>
      <c r="AD8" s="1"/>
      <c r="AE8" s="1"/>
      <c r="AF8" s="1"/>
      <c r="AG8" s="1"/>
      <c r="AH8" s="1"/>
    </row>
    <row r="9" spans="1:34" ht="13.5" thickTop="1">
      <c r="A9" s="9" t="s">
        <v>74</v>
      </c>
      <c r="B9" s="10" t="s">
        <v>75</v>
      </c>
      <c r="C9" s="10" t="s">
        <v>76</v>
      </c>
      <c r="D9" s="10" t="s">
        <v>77</v>
      </c>
      <c r="E9" s="10" t="s">
        <v>78</v>
      </c>
      <c r="F9" s="10" t="s">
        <v>79</v>
      </c>
      <c r="G9" s="10" t="s">
        <v>80</v>
      </c>
      <c r="H9" s="10" t="s">
        <v>64</v>
      </c>
      <c r="I9" s="10" t="s">
        <v>65</v>
      </c>
      <c r="J9" s="10" t="s">
        <v>66</v>
      </c>
      <c r="K9" s="11" t="s">
        <v>67</v>
      </c>
      <c r="L9" s="12"/>
      <c r="M9" s="13" t="s">
        <v>68</v>
      </c>
      <c r="N9" s="12"/>
      <c r="O9" s="14" t="s">
        <v>2</v>
      </c>
      <c r="P9" s="96" t="s">
        <v>81</v>
      </c>
      <c r="Q9" s="97" t="s">
        <v>78</v>
      </c>
      <c r="R9" s="97" t="s">
        <v>78</v>
      </c>
      <c r="S9" s="94" t="s">
        <v>78</v>
      </c>
      <c r="T9" s="102" t="s">
        <v>82</v>
      </c>
      <c r="U9" s="102" t="s">
        <v>83</v>
      </c>
      <c r="V9" s="102" t="s">
        <v>84</v>
      </c>
      <c r="W9" s="103" t="s">
        <v>70</v>
      </c>
      <c r="X9" s="103" t="s">
        <v>85</v>
      </c>
      <c r="Y9" s="103" t="s">
        <v>86</v>
      </c>
      <c r="Z9" s="108" t="s">
        <v>87</v>
      </c>
      <c r="AA9" s="108" t="s">
        <v>88</v>
      </c>
      <c r="AB9" s="1"/>
      <c r="AC9" s="1"/>
      <c r="AD9" s="1"/>
      <c r="AE9" s="1"/>
      <c r="AF9" s="1"/>
      <c r="AG9" s="1"/>
      <c r="AH9" s="1"/>
    </row>
    <row r="10" spans="1:34" ht="13.5" thickBot="1">
      <c r="A10" s="15" t="s">
        <v>89</v>
      </c>
      <c r="B10" s="16" t="s">
        <v>90</v>
      </c>
      <c r="C10" s="17"/>
      <c r="D10" s="16" t="s">
        <v>91</v>
      </c>
      <c r="E10" s="16" t="s">
        <v>92</v>
      </c>
      <c r="F10" s="16" t="s">
        <v>93</v>
      </c>
      <c r="G10" s="16" t="s">
        <v>94</v>
      </c>
      <c r="H10" s="16" t="s">
        <v>69</v>
      </c>
      <c r="I10" s="16" t="s">
        <v>31</v>
      </c>
      <c r="J10" s="16"/>
      <c r="K10" s="16" t="s">
        <v>80</v>
      </c>
      <c r="L10" s="16" t="s">
        <v>66</v>
      </c>
      <c r="M10" s="18" t="s">
        <v>80</v>
      </c>
      <c r="N10" s="16" t="s">
        <v>66</v>
      </c>
      <c r="O10" s="19" t="s">
        <v>95</v>
      </c>
      <c r="P10" s="98"/>
      <c r="Q10" s="99" t="s">
        <v>96</v>
      </c>
      <c r="R10" s="99" t="s">
        <v>97</v>
      </c>
      <c r="S10" s="95" t="s">
        <v>98</v>
      </c>
      <c r="T10" s="102" t="s">
        <v>99</v>
      </c>
      <c r="U10" s="102" t="s">
        <v>100</v>
      </c>
      <c r="V10" s="102" t="s">
        <v>101</v>
      </c>
      <c r="W10" s="5"/>
      <c r="X10" s="1"/>
      <c r="Y10" s="1"/>
      <c r="Z10" s="108" t="s">
        <v>102</v>
      </c>
      <c r="AA10" s="108" t="s">
        <v>89</v>
      </c>
      <c r="AB10" s="1"/>
      <c r="AC10" s="1"/>
      <c r="AD10" s="1"/>
      <c r="AE10" s="1"/>
      <c r="AF10" s="1"/>
      <c r="AG10" s="1"/>
      <c r="AH10" s="1"/>
    </row>
    <row r="11" ht="13.5" thickTop="1"/>
    <row r="12" ht="21.75" customHeight="1">
      <c r="D12" s="128" t="s">
        <v>138</v>
      </c>
    </row>
    <row r="13" ht="19.5" customHeight="1">
      <c r="D13" s="128" t="s">
        <v>139</v>
      </c>
    </row>
    <row r="14" spans="1:26" ht="14.25" customHeight="1">
      <c r="A14" s="110">
        <v>1</v>
      </c>
      <c r="B14" s="111" t="s">
        <v>140</v>
      </c>
      <c r="C14" s="112" t="s">
        <v>141</v>
      </c>
      <c r="D14" s="118" t="s">
        <v>142</v>
      </c>
      <c r="E14" s="114">
        <v>0.63</v>
      </c>
      <c r="F14" s="113" t="s">
        <v>143</v>
      </c>
      <c r="H14" s="115">
        <f>ROUND(E14*G14,2)</f>
        <v>0</v>
      </c>
      <c r="J14" s="115">
        <f>ROUND(E14*G14,2)</f>
        <v>0</v>
      </c>
      <c r="K14" s="116">
        <v>1.50544</v>
      </c>
      <c r="L14" s="116">
        <v>0.9484272</v>
      </c>
      <c r="O14" s="113">
        <v>20</v>
      </c>
      <c r="P14" s="113" t="s">
        <v>144</v>
      </c>
      <c r="V14" s="117" t="s">
        <v>54</v>
      </c>
      <c r="W14" s="114">
        <v>2.39715</v>
      </c>
      <c r="Z14" s="112" t="s">
        <v>145</v>
      </c>
    </row>
    <row r="15" spans="4:22" ht="25.5">
      <c r="D15" s="118" t="s">
        <v>146</v>
      </c>
      <c r="V15" s="117" t="s">
        <v>0</v>
      </c>
    </row>
    <row r="16" spans="4:22" ht="12.75">
      <c r="D16" s="118" t="s">
        <v>147</v>
      </c>
      <c r="V16" s="117" t="s">
        <v>0</v>
      </c>
    </row>
    <row r="17" spans="4:23" ht="25.5" customHeight="1">
      <c r="D17" s="129" t="s">
        <v>148</v>
      </c>
      <c r="E17" s="115">
        <f>J17</f>
        <v>0</v>
      </c>
      <c r="H17" s="115">
        <f>SUM(H13:H15)</f>
        <v>0</v>
      </c>
      <c r="J17" s="115">
        <f>SUM(J13:J15)</f>
        <v>0</v>
      </c>
      <c r="L17" s="116">
        <v>0.9484272</v>
      </c>
      <c r="W17" s="114">
        <v>2.39715</v>
      </c>
    </row>
    <row r="18" ht="22.5" customHeight="1">
      <c r="D18" s="128" t="s">
        <v>149</v>
      </c>
    </row>
    <row r="19" spans="1:26" ht="25.5">
      <c r="A19" s="110">
        <v>2</v>
      </c>
      <c r="B19" s="111" t="s">
        <v>140</v>
      </c>
      <c r="C19" s="112" t="s">
        <v>150</v>
      </c>
      <c r="D19" s="118" t="s">
        <v>151</v>
      </c>
      <c r="E19" s="114">
        <v>22.861</v>
      </c>
      <c r="F19" s="113" t="s">
        <v>152</v>
      </c>
      <c r="H19" s="115">
        <f>ROUND(E19*G19,2)</f>
        <v>0</v>
      </c>
      <c r="J19" s="115">
        <f>ROUND(E19*G19,2)</f>
        <v>0</v>
      </c>
      <c r="O19" s="113">
        <v>20</v>
      </c>
      <c r="P19" s="113" t="s">
        <v>153</v>
      </c>
      <c r="V19" s="117" t="s">
        <v>54</v>
      </c>
      <c r="W19" s="114">
        <v>0.068583</v>
      </c>
      <c r="Z19" s="112" t="s">
        <v>154</v>
      </c>
    </row>
    <row r="20" spans="1:26" ht="25.5">
      <c r="A20" s="110">
        <v>3</v>
      </c>
      <c r="B20" s="111" t="s">
        <v>140</v>
      </c>
      <c r="C20" s="112" t="s">
        <v>155</v>
      </c>
      <c r="D20" s="118" t="s">
        <v>156</v>
      </c>
      <c r="E20" s="114">
        <v>22.861</v>
      </c>
      <c r="F20" s="113" t="s">
        <v>152</v>
      </c>
      <c r="H20" s="115">
        <f>ROUND(E20*G20,2)</f>
        <v>0</v>
      </c>
      <c r="J20" s="115">
        <f>ROUND(E20*G20,2)</f>
        <v>0</v>
      </c>
      <c r="K20" s="116">
        <v>0.00014</v>
      </c>
      <c r="L20" s="116">
        <v>0.00320054</v>
      </c>
      <c r="O20" s="113">
        <v>20</v>
      </c>
      <c r="P20" s="113" t="s">
        <v>153</v>
      </c>
      <c r="V20" s="117" t="s">
        <v>54</v>
      </c>
      <c r="W20" s="114">
        <v>0.068583</v>
      </c>
      <c r="Z20" s="112" t="s">
        <v>154</v>
      </c>
    </row>
    <row r="21" spans="1:26" ht="25.5">
      <c r="A21" s="110">
        <v>4</v>
      </c>
      <c r="B21" s="111" t="s">
        <v>140</v>
      </c>
      <c r="C21" s="112" t="s">
        <v>157</v>
      </c>
      <c r="D21" s="118" t="s">
        <v>158</v>
      </c>
      <c r="E21" s="114">
        <v>22.861</v>
      </c>
      <c r="F21" s="113" t="s">
        <v>152</v>
      </c>
      <c r="H21" s="115">
        <f>ROUND(E21*G21,2)</f>
        <v>0</v>
      </c>
      <c r="J21" s="115">
        <f>ROUND(E21*G21,2)</f>
        <v>0</v>
      </c>
      <c r="K21" s="116">
        <v>0.00094</v>
      </c>
      <c r="L21" s="116">
        <v>0.02148934</v>
      </c>
      <c r="O21" s="113">
        <v>20</v>
      </c>
      <c r="P21" s="113" t="s">
        <v>153</v>
      </c>
      <c r="V21" s="117" t="s">
        <v>54</v>
      </c>
      <c r="W21" s="114">
        <v>1.943185</v>
      </c>
      <c r="Z21" s="112" t="s">
        <v>154</v>
      </c>
    </row>
    <row r="22" spans="1:26" ht="25.5">
      <c r="A22" s="110">
        <v>5</v>
      </c>
      <c r="B22" s="111" t="s">
        <v>159</v>
      </c>
      <c r="C22" s="112" t="s">
        <v>160</v>
      </c>
      <c r="D22" s="118" t="s">
        <v>161</v>
      </c>
      <c r="E22" s="114">
        <v>22.861</v>
      </c>
      <c r="F22" s="113" t="s">
        <v>152</v>
      </c>
      <c r="H22" s="115">
        <f>ROUND(E22*G22,2)</f>
        <v>0</v>
      </c>
      <c r="J22" s="115">
        <f>ROUND(E22*G22,2)</f>
        <v>0</v>
      </c>
      <c r="K22" s="116">
        <v>0.03979</v>
      </c>
      <c r="L22" s="116">
        <v>0.90963919</v>
      </c>
      <c r="O22" s="113">
        <v>20</v>
      </c>
      <c r="P22" s="113" t="s">
        <v>153</v>
      </c>
      <c r="V22" s="117" t="s">
        <v>54</v>
      </c>
      <c r="W22" s="114">
        <v>9.052956</v>
      </c>
      <c r="Z22" s="112" t="s">
        <v>154</v>
      </c>
    </row>
    <row r="23" spans="4:22" ht="12.75">
      <c r="D23" s="118" t="s">
        <v>162</v>
      </c>
      <c r="V23" s="117" t="s">
        <v>0</v>
      </c>
    </row>
    <row r="24" spans="4:23" ht="19.5" customHeight="1">
      <c r="D24" s="129" t="s">
        <v>163</v>
      </c>
      <c r="E24" s="115">
        <f>J24</f>
        <v>0</v>
      </c>
      <c r="H24" s="115">
        <f>SUM(H19:H23)</f>
        <v>0</v>
      </c>
      <c r="J24" s="115">
        <f>SUM(J19:J23)</f>
        <v>0</v>
      </c>
      <c r="L24" s="116">
        <v>0.93432907</v>
      </c>
      <c r="W24" s="114">
        <v>11.133307</v>
      </c>
    </row>
    <row r="25" ht="21.75" customHeight="1">
      <c r="D25" s="128" t="s">
        <v>164</v>
      </c>
    </row>
    <row r="26" spans="1:26" ht="15.75" customHeight="1">
      <c r="A26" s="110">
        <v>6</v>
      </c>
      <c r="B26" s="111" t="s">
        <v>165</v>
      </c>
      <c r="C26" s="112" t="s">
        <v>166</v>
      </c>
      <c r="D26" s="118" t="s">
        <v>167</v>
      </c>
      <c r="E26" s="114">
        <v>335.564</v>
      </c>
      <c r="F26" s="113" t="s">
        <v>152</v>
      </c>
      <c r="H26" s="115">
        <f>ROUND(E26*G26,2)</f>
        <v>0</v>
      </c>
      <c r="J26" s="115">
        <f>ROUND(E26*G26,2)</f>
        <v>0</v>
      </c>
      <c r="O26" s="113">
        <v>20</v>
      </c>
      <c r="P26" s="113" t="s">
        <v>168</v>
      </c>
      <c r="V26" s="117" t="s">
        <v>54</v>
      </c>
      <c r="W26" s="114">
        <v>42.281064</v>
      </c>
      <c r="Z26" s="112" t="s">
        <v>169</v>
      </c>
    </row>
    <row r="27" spans="4:22" ht="12.75">
      <c r="D27" s="118" t="s">
        <v>170</v>
      </c>
      <c r="V27" s="117" t="s">
        <v>0</v>
      </c>
    </row>
    <row r="28" spans="4:22" ht="12.75">
      <c r="D28" s="118" t="s">
        <v>171</v>
      </c>
      <c r="V28" s="117" t="s">
        <v>0</v>
      </c>
    </row>
    <row r="29" spans="4:22" ht="12.75">
      <c r="D29" s="118" t="s">
        <v>172</v>
      </c>
      <c r="V29" s="117" t="s">
        <v>0</v>
      </c>
    </row>
    <row r="30" spans="4:22" ht="12.75">
      <c r="D30" s="118" t="s">
        <v>173</v>
      </c>
      <c r="V30" s="117" t="s">
        <v>0</v>
      </c>
    </row>
    <row r="31" spans="4:22" ht="25.5">
      <c r="D31" s="118" t="s">
        <v>174</v>
      </c>
      <c r="V31" s="117" t="s">
        <v>0</v>
      </c>
    </row>
    <row r="32" spans="1:26" ht="14.25" customHeight="1">
      <c r="A32" s="110">
        <v>7</v>
      </c>
      <c r="B32" s="111" t="s">
        <v>165</v>
      </c>
      <c r="C32" s="112" t="s">
        <v>175</v>
      </c>
      <c r="D32" s="118" t="s">
        <v>176</v>
      </c>
      <c r="E32" s="114">
        <v>432.72</v>
      </c>
      <c r="F32" s="113" t="s">
        <v>152</v>
      </c>
      <c r="H32" s="115">
        <f>ROUND(E32*G32,2)</f>
        <v>0</v>
      </c>
      <c r="J32" s="115">
        <f>ROUND(E32*G32,2)</f>
        <v>0</v>
      </c>
      <c r="O32" s="113">
        <v>20</v>
      </c>
      <c r="P32" s="113" t="s">
        <v>168</v>
      </c>
      <c r="V32" s="117" t="s">
        <v>54</v>
      </c>
      <c r="W32" s="114">
        <v>52.79184</v>
      </c>
      <c r="Z32" s="112" t="s">
        <v>169</v>
      </c>
    </row>
    <row r="33" spans="4:22" ht="12.75">
      <c r="D33" s="118" t="s">
        <v>177</v>
      </c>
      <c r="V33" s="117" t="s">
        <v>0</v>
      </c>
    </row>
    <row r="34" spans="4:22" ht="25.5">
      <c r="D34" s="118" t="s">
        <v>178</v>
      </c>
      <c r="V34" s="117" t="s">
        <v>0</v>
      </c>
    </row>
    <row r="35" spans="4:22" ht="25.5">
      <c r="D35" s="118" t="s">
        <v>179</v>
      </c>
      <c r="V35" s="117" t="s">
        <v>0</v>
      </c>
    </row>
    <row r="36" spans="1:26" ht="25.5">
      <c r="A36" s="110">
        <v>8</v>
      </c>
      <c r="B36" s="111" t="s">
        <v>165</v>
      </c>
      <c r="C36" s="112" t="s">
        <v>180</v>
      </c>
      <c r="D36" s="118" t="s">
        <v>181</v>
      </c>
      <c r="E36" s="114">
        <v>335.564</v>
      </c>
      <c r="F36" s="113" t="s">
        <v>152</v>
      </c>
      <c r="H36" s="115">
        <f>ROUND(E36*G36,2)</f>
        <v>0</v>
      </c>
      <c r="J36" s="115">
        <f>ROUND(E36*G36,2)</f>
        <v>0</v>
      </c>
      <c r="K36" s="116">
        <v>0.00031</v>
      </c>
      <c r="L36" s="116">
        <v>0.10402484</v>
      </c>
      <c r="O36" s="113">
        <v>20</v>
      </c>
      <c r="P36" s="113" t="s">
        <v>168</v>
      </c>
      <c r="V36" s="117" t="s">
        <v>54</v>
      </c>
      <c r="W36" s="114">
        <v>1.342256</v>
      </c>
      <c r="Z36" s="112" t="s">
        <v>169</v>
      </c>
    </row>
    <row r="37" spans="1:26" ht="25.5">
      <c r="A37" s="110">
        <v>9</v>
      </c>
      <c r="B37" s="111" t="s">
        <v>165</v>
      </c>
      <c r="C37" s="112" t="s">
        <v>182</v>
      </c>
      <c r="D37" s="118" t="s">
        <v>183</v>
      </c>
      <c r="E37" s="114">
        <v>432.72</v>
      </c>
      <c r="F37" s="113" t="s">
        <v>152</v>
      </c>
      <c r="H37" s="115">
        <f>ROUND(E37*G37,2)</f>
        <v>0</v>
      </c>
      <c r="J37" s="115">
        <f>ROUND(E37*G37,2)</f>
        <v>0</v>
      </c>
      <c r="K37" s="116">
        <v>0.00028</v>
      </c>
      <c r="L37" s="116">
        <v>0.1211616</v>
      </c>
      <c r="O37" s="113">
        <v>20</v>
      </c>
      <c r="P37" s="113" t="s">
        <v>168</v>
      </c>
      <c r="V37" s="117" t="s">
        <v>54</v>
      </c>
      <c r="W37" s="114">
        <v>2.1636</v>
      </c>
      <c r="Z37" s="112" t="s">
        <v>169</v>
      </c>
    </row>
    <row r="38" spans="1:26" ht="25.5">
      <c r="A38" s="110">
        <v>10</v>
      </c>
      <c r="B38" s="111" t="s">
        <v>165</v>
      </c>
      <c r="C38" s="112" t="s">
        <v>184</v>
      </c>
      <c r="D38" s="118" t="s">
        <v>185</v>
      </c>
      <c r="E38" s="114">
        <v>335.564</v>
      </c>
      <c r="F38" s="113" t="s">
        <v>152</v>
      </c>
      <c r="H38" s="115">
        <f>ROUND(E38*G38,2)</f>
        <v>0</v>
      </c>
      <c r="J38" s="115">
        <f>ROUND(E38*G38,2)</f>
        <v>0</v>
      </c>
      <c r="O38" s="113">
        <v>20</v>
      </c>
      <c r="P38" s="113" t="s">
        <v>168</v>
      </c>
      <c r="V38" s="117" t="s">
        <v>54</v>
      </c>
      <c r="W38" s="114">
        <v>24.160608</v>
      </c>
      <c r="Z38" s="112" t="s">
        <v>169</v>
      </c>
    </row>
    <row r="39" spans="1:26" ht="25.5">
      <c r="A39" s="110">
        <v>11</v>
      </c>
      <c r="B39" s="111" t="s">
        <v>165</v>
      </c>
      <c r="C39" s="112" t="s">
        <v>186</v>
      </c>
      <c r="D39" s="118" t="s">
        <v>187</v>
      </c>
      <c r="E39" s="114">
        <v>432.72</v>
      </c>
      <c r="F39" s="113" t="s">
        <v>152</v>
      </c>
      <c r="H39" s="115">
        <f>ROUND(E39*G39,2)</f>
        <v>0</v>
      </c>
      <c r="J39" s="115">
        <f>ROUND(E39*G39,2)</f>
        <v>0</v>
      </c>
      <c r="O39" s="113">
        <v>20</v>
      </c>
      <c r="P39" s="113" t="s">
        <v>168</v>
      </c>
      <c r="V39" s="117" t="s">
        <v>54</v>
      </c>
      <c r="W39" s="114">
        <v>38.07936</v>
      </c>
      <c r="Z39" s="112" t="s">
        <v>169</v>
      </c>
    </row>
    <row r="40" spans="1:26" ht="12.75">
      <c r="A40" s="110">
        <v>12</v>
      </c>
      <c r="B40" s="111" t="s">
        <v>165</v>
      </c>
      <c r="C40" s="112" t="s">
        <v>188</v>
      </c>
      <c r="D40" s="118" t="s">
        <v>189</v>
      </c>
      <c r="E40" s="114">
        <v>15.8</v>
      </c>
      <c r="F40" s="113" t="s">
        <v>152</v>
      </c>
      <c r="H40" s="115">
        <f>ROUND(E40*G40,2)</f>
        <v>0</v>
      </c>
      <c r="J40" s="115">
        <f>ROUND(E40*G40,2)</f>
        <v>0</v>
      </c>
      <c r="K40" s="116">
        <v>0.00127</v>
      </c>
      <c r="L40" s="116">
        <v>0.020066</v>
      </c>
      <c r="O40" s="113">
        <v>20</v>
      </c>
      <c r="P40" s="113" t="s">
        <v>168</v>
      </c>
      <c r="V40" s="117" t="s">
        <v>54</v>
      </c>
      <c r="W40" s="114">
        <v>2.1014</v>
      </c>
      <c r="Z40" s="112" t="s">
        <v>169</v>
      </c>
    </row>
    <row r="41" spans="4:22" ht="12.75">
      <c r="D41" s="118" t="s">
        <v>190</v>
      </c>
      <c r="V41" s="117" t="s">
        <v>0</v>
      </c>
    </row>
    <row r="42" spans="4:22" ht="12.75">
      <c r="D42" s="118" t="s">
        <v>191</v>
      </c>
      <c r="V42" s="117" t="s">
        <v>0</v>
      </c>
    </row>
    <row r="43" spans="1:26" ht="12.75">
      <c r="A43" s="110">
        <v>13</v>
      </c>
      <c r="B43" s="111" t="s">
        <v>165</v>
      </c>
      <c r="C43" s="112" t="s">
        <v>192</v>
      </c>
      <c r="D43" s="118" t="s">
        <v>193</v>
      </c>
      <c r="E43" s="114">
        <v>2</v>
      </c>
      <c r="F43" s="113" t="s">
        <v>152</v>
      </c>
      <c r="H43" s="115">
        <f>ROUND(E43*G43,2)</f>
        <v>0</v>
      </c>
      <c r="J43" s="115">
        <f>ROUND(E43*G43,2)</f>
        <v>0</v>
      </c>
      <c r="K43" s="116">
        <v>0.00166</v>
      </c>
      <c r="L43" s="116">
        <v>0.00332</v>
      </c>
      <c r="O43" s="113">
        <v>20</v>
      </c>
      <c r="P43" s="113" t="s">
        <v>168</v>
      </c>
      <c r="V43" s="117" t="s">
        <v>54</v>
      </c>
      <c r="W43" s="114">
        <v>0.37</v>
      </c>
      <c r="Z43" s="112" t="s">
        <v>169</v>
      </c>
    </row>
    <row r="44" spans="4:22" ht="12.75">
      <c r="D44" s="118" t="s">
        <v>194</v>
      </c>
      <c r="V44" s="117" t="s">
        <v>0</v>
      </c>
    </row>
    <row r="45" spans="1:26" ht="12.75">
      <c r="A45" s="110">
        <v>14</v>
      </c>
      <c r="B45" s="111" t="s">
        <v>165</v>
      </c>
      <c r="C45" s="112" t="s">
        <v>195</v>
      </c>
      <c r="D45" s="118" t="s">
        <v>196</v>
      </c>
      <c r="E45" s="114">
        <v>1</v>
      </c>
      <c r="F45" s="113" t="s">
        <v>152</v>
      </c>
      <c r="H45" s="115">
        <f>ROUND(E45*G45,2)</f>
        <v>0</v>
      </c>
      <c r="J45" s="115">
        <f>ROUND(E45*G45,2)</f>
        <v>0</v>
      </c>
      <c r="K45" s="116">
        <v>0.00588</v>
      </c>
      <c r="L45" s="116">
        <v>0.00588</v>
      </c>
      <c r="O45" s="113">
        <v>20</v>
      </c>
      <c r="P45" s="113" t="s">
        <v>168</v>
      </c>
      <c r="V45" s="117" t="s">
        <v>54</v>
      </c>
      <c r="W45" s="114">
        <v>0.338</v>
      </c>
      <c r="Z45" s="112" t="s">
        <v>169</v>
      </c>
    </row>
    <row r="46" spans="4:22" ht="12.75">
      <c r="D46" s="118" t="s">
        <v>197</v>
      </c>
      <c r="V46" s="117" t="s">
        <v>0</v>
      </c>
    </row>
    <row r="47" spans="1:26" ht="12.75">
      <c r="A47" s="110">
        <v>15</v>
      </c>
      <c r="B47" s="111" t="s">
        <v>165</v>
      </c>
      <c r="C47" s="112" t="s">
        <v>198</v>
      </c>
      <c r="D47" s="118" t="s">
        <v>199</v>
      </c>
      <c r="E47" s="114">
        <v>1.8</v>
      </c>
      <c r="F47" s="113" t="s">
        <v>152</v>
      </c>
      <c r="H47" s="115">
        <f>ROUND(E47*G47,2)</f>
        <v>0</v>
      </c>
      <c r="J47" s="115">
        <f>ROUND(E47*G47,2)</f>
        <v>0</v>
      </c>
      <c r="K47" s="116">
        <v>0.00588</v>
      </c>
      <c r="L47" s="116">
        <v>0.010584</v>
      </c>
      <c r="O47" s="113">
        <v>20</v>
      </c>
      <c r="P47" s="113" t="s">
        <v>168</v>
      </c>
      <c r="V47" s="117" t="s">
        <v>54</v>
      </c>
      <c r="W47" s="114">
        <v>0.6084</v>
      </c>
      <c r="Z47" s="112" t="s">
        <v>169</v>
      </c>
    </row>
    <row r="48" spans="4:22" ht="12.75">
      <c r="D48" s="118" t="s">
        <v>200</v>
      </c>
      <c r="V48" s="117" t="s">
        <v>0</v>
      </c>
    </row>
    <row r="49" spans="1:26" ht="13.5" customHeight="1">
      <c r="A49" s="110">
        <v>16</v>
      </c>
      <c r="B49" s="111" t="s">
        <v>165</v>
      </c>
      <c r="C49" s="112" t="s">
        <v>201</v>
      </c>
      <c r="D49" s="118" t="s">
        <v>202</v>
      </c>
      <c r="E49" s="114">
        <v>844.966</v>
      </c>
      <c r="F49" s="113" t="s">
        <v>143</v>
      </c>
      <c r="H49" s="115">
        <f>ROUND(E49*G49,2)</f>
        <v>0</v>
      </c>
      <c r="J49" s="115">
        <f>ROUND(E49*G49,2)</f>
        <v>0</v>
      </c>
      <c r="O49" s="113">
        <v>20</v>
      </c>
      <c r="P49" s="113" t="s">
        <v>168</v>
      </c>
      <c r="V49" s="117" t="s">
        <v>54</v>
      </c>
      <c r="W49" s="114">
        <v>36.333538</v>
      </c>
      <c r="Z49" s="112" t="s">
        <v>169</v>
      </c>
    </row>
    <row r="50" spans="4:22" ht="12.75">
      <c r="D50" s="118" t="s">
        <v>203</v>
      </c>
      <c r="V50" s="117" t="s">
        <v>0</v>
      </c>
    </row>
    <row r="51" spans="4:22" ht="12.75">
      <c r="D51" s="118" t="s">
        <v>204</v>
      </c>
      <c r="V51" s="117" t="s">
        <v>0</v>
      </c>
    </row>
    <row r="52" spans="4:22" ht="15" customHeight="1">
      <c r="D52" s="118" t="s">
        <v>205</v>
      </c>
      <c r="V52" s="117" t="s">
        <v>0</v>
      </c>
    </row>
    <row r="53" spans="4:22" ht="25.5">
      <c r="D53" s="118" t="s">
        <v>206</v>
      </c>
      <c r="V53" s="117" t="s">
        <v>0</v>
      </c>
    </row>
    <row r="54" spans="4:22" ht="12.75">
      <c r="D54" s="118" t="s">
        <v>207</v>
      </c>
      <c r="V54" s="117" t="s">
        <v>0</v>
      </c>
    </row>
    <row r="55" spans="4:22" ht="25.5">
      <c r="D55" s="118" t="s">
        <v>208</v>
      </c>
      <c r="V55" s="117" t="s">
        <v>0</v>
      </c>
    </row>
    <row r="56" spans="4:22" ht="25.5">
      <c r="D56" s="118" t="s">
        <v>209</v>
      </c>
      <c r="V56" s="117" t="s">
        <v>0</v>
      </c>
    </row>
    <row r="57" spans="4:22" ht="25.5">
      <c r="D57" s="118" t="s">
        <v>210</v>
      </c>
      <c r="V57" s="117" t="s">
        <v>0</v>
      </c>
    </row>
    <row r="58" spans="1:26" ht="25.5">
      <c r="A58" s="110">
        <v>17</v>
      </c>
      <c r="B58" s="111" t="s">
        <v>165</v>
      </c>
      <c r="C58" s="112" t="s">
        <v>211</v>
      </c>
      <c r="D58" s="118" t="s">
        <v>212</v>
      </c>
      <c r="E58" s="114">
        <v>844.966</v>
      </c>
      <c r="F58" s="113" t="s">
        <v>143</v>
      </c>
      <c r="H58" s="115">
        <f>ROUND(E58*G58,2)</f>
        <v>0</v>
      </c>
      <c r="J58" s="115">
        <f>ROUND(E58*G58,2)</f>
        <v>0</v>
      </c>
      <c r="K58" s="116">
        <v>0.00012</v>
      </c>
      <c r="L58" s="116">
        <v>0.10139592</v>
      </c>
      <c r="O58" s="113">
        <v>20</v>
      </c>
      <c r="P58" s="113" t="s">
        <v>168</v>
      </c>
      <c r="V58" s="117" t="s">
        <v>54</v>
      </c>
      <c r="W58" s="114">
        <v>0.844966</v>
      </c>
      <c r="Z58" s="112" t="s">
        <v>169</v>
      </c>
    </row>
    <row r="59" spans="4:22" ht="13.5" customHeight="1">
      <c r="D59" s="118" t="s">
        <v>213</v>
      </c>
      <c r="V59" s="117" t="s">
        <v>0</v>
      </c>
    </row>
    <row r="60" spans="1:26" ht="13.5" customHeight="1">
      <c r="A60" s="110">
        <v>18</v>
      </c>
      <c r="B60" s="111" t="s">
        <v>165</v>
      </c>
      <c r="C60" s="112" t="s">
        <v>214</v>
      </c>
      <c r="D60" s="118" t="s">
        <v>215</v>
      </c>
      <c r="E60" s="114">
        <v>844.966</v>
      </c>
      <c r="F60" s="113" t="s">
        <v>143</v>
      </c>
      <c r="H60" s="115">
        <f>ROUND(E60*G60,2)</f>
        <v>0</v>
      </c>
      <c r="J60" s="115">
        <f>ROUND(E60*G60,2)</f>
        <v>0</v>
      </c>
      <c r="O60" s="113">
        <v>20</v>
      </c>
      <c r="P60" s="113" t="s">
        <v>168</v>
      </c>
      <c r="V60" s="117" t="s">
        <v>54</v>
      </c>
      <c r="W60" s="114">
        <v>22.814082</v>
      </c>
      <c r="Z60" s="112" t="s">
        <v>169</v>
      </c>
    </row>
    <row r="61" spans="4:22" ht="13.5" customHeight="1">
      <c r="D61" s="118" t="s">
        <v>213</v>
      </c>
      <c r="V61" s="117" t="s">
        <v>0</v>
      </c>
    </row>
    <row r="62" spans="1:26" ht="13.5" customHeight="1">
      <c r="A62" s="110">
        <v>19</v>
      </c>
      <c r="B62" s="111" t="s">
        <v>165</v>
      </c>
      <c r="C62" s="112" t="s">
        <v>216</v>
      </c>
      <c r="D62" s="118" t="s">
        <v>217</v>
      </c>
      <c r="E62" s="114">
        <v>76.6</v>
      </c>
      <c r="F62" s="113" t="s">
        <v>152</v>
      </c>
      <c r="H62" s="115">
        <f>ROUND(E62*G62,2)</f>
        <v>0</v>
      </c>
      <c r="J62" s="115">
        <f>ROUND(E62*G62,2)</f>
        <v>0</v>
      </c>
      <c r="O62" s="113">
        <v>20</v>
      </c>
      <c r="P62" s="113" t="s">
        <v>168</v>
      </c>
      <c r="V62" s="117" t="s">
        <v>54</v>
      </c>
      <c r="W62" s="114">
        <v>7.9664</v>
      </c>
      <c r="Z62" s="112" t="s">
        <v>169</v>
      </c>
    </row>
    <row r="63" spans="4:22" ht="12.75">
      <c r="D63" s="118" t="s">
        <v>218</v>
      </c>
      <c r="V63" s="117" t="s">
        <v>0</v>
      </c>
    </row>
    <row r="64" spans="4:22" ht="12.75">
      <c r="D64" s="118" t="s">
        <v>219</v>
      </c>
      <c r="V64" s="117" t="s">
        <v>0</v>
      </c>
    </row>
    <row r="65" spans="4:22" ht="12.75">
      <c r="D65" s="118" t="s">
        <v>220</v>
      </c>
      <c r="V65" s="117" t="s">
        <v>0</v>
      </c>
    </row>
    <row r="66" spans="4:22" ht="12.75">
      <c r="D66" s="118" t="s">
        <v>221</v>
      </c>
      <c r="V66" s="117" t="s">
        <v>0</v>
      </c>
    </row>
    <row r="67" spans="4:22" ht="12.75">
      <c r="D67" s="118" t="s">
        <v>222</v>
      </c>
      <c r="V67" s="117" t="s">
        <v>0</v>
      </c>
    </row>
    <row r="68" spans="1:26" ht="12" customHeight="1">
      <c r="A68" s="110">
        <v>20</v>
      </c>
      <c r="B68" s="111" t="s">
        <v>165</v>
      </c>
      <c r="C68" s="112" t="s">
        <v>216</v>
      </c>
      <c r="D68" s="118" t="s">
        <v>217</v>
      </c>
      <c r="E68" s="114">
        <v>258.3</v>
      </c>
      <c r="F68" s="113" t="s">
        <v>152</v>
      </c>
      <c r="H68" s="115">
        <f>ROUND(E68*G68,2)</f>
        <v>0</v>
      </c>
      <c r="J68" s="115">
        <f>ROUND(E68*G68,2)</f>
        <v>0</v>
      </c>
      <c r="O68" s="113">
        <v>20</v>
      </c>
      <c r="P68" s="113" t="s">
        <v>168</v>
      </c>
      <c r="V68" s="117" t="s">
        <v>54</v>
      </c>
      <c r="W68" s="114">
        <v>26.8632</v>
      </c>
      <c r="Z68" s="112" t="s">
        <v>169</v>
      </c>
    </row>
    <row r="69" spans="4:22" ht="12.75">
      <c r="D69" s="118" t="s">
        <v>223</v>
      </c>
      <c r="V69" s="117" t="s">
        <v>0</v>
      </c>
    </row>
    <row r="70" spans="4:22" ht="12.75" customHeight="1">
      <c r="D70" s="118" t="s">
        <v>224</v>
      </c>
      <c r="V70" s="117" t="s">
        <v>0</v>
      </c>
    </row>
    <row r="71" spans="4:22" ht="25.5">
      <c r="D71" s="118" t="s">
        <v>225</v>
      </c>
      <c r="V71" s="117" t="s">
        <v>0</v>
      </c>
    </row>
    <row r="72" spans="4:22" ht="12.75">
      <c r="D72" s="118" t="s">
        <v>226</v>
      </c>
      <c r="V72" s="117" t="s">
        <v>0</v>
      </c>
    </row>
    <row r="73" spans="1:26" ht="14.25" customHeight="1">
      <c r="A73" s="110">
        <v>21</v>
      </c>
      <c r="B73" s="111" t="s">
        <v>165</v>
      </c>
      <c r="C73" s="112" t="s">
        <v>227</v>
      </c>
      <c r="D73" s="118" t="s">
        <v>228</v>
      </c>
      <c r="E73" s="114">
        <v>36.4</v>
      </c>
      <c r="F73" s="113" t="s">
        <v>152</v>
      </c>
      <c r="H73" s="115">
        <f>ROUND(E73*G73,2)</f>
        <v>0</v>
      </c>
      <c r="J73" s="115">
        <f>ROUND(E73*G73,2)</f>
        <v>0</v>
      </c>
      <c r="O73" s="113">
        <v>20</v>
      </c>
      <c r="P73" s="113" t="s">
        <v>168</v>
      </c>
      <c r="V73" s="117" t="s">
        <v>54</v>
      </c>
      <c r="W73" s="114">
        <v>3.6764</v>
      </c>
      <c r="Z73" s="112" t="s">
        <v>169</v>
      </c>
    </row>
    <row r="74" spans="4:22" ht="12.75" customHeight="1">
      <c r="D74" s="118" t="s">
        <v>229</v>
      </c>
      <c r="V74" s="117" t="s">
        <v>0</v>
      </c>
    </row>
    <row r="75" spans="1:26" ht="25.5">
      <c r="A75" s="110">
        <v>22</v>
      </c>
      <c r="B75" s="111" t="s">
        <v>165</v>
      </c>
      <c r="C75" s="112" t="s">
        <v>230</v>
      </c>
      <c r="D75" s="118" t="s">
        <v>231</v>
      </c>
      <c r="E75" s="114">
        <v>76.6</v>
      </c>
      <c r="F75" s="113" t="s">
        <v>152</v>
      </c>
      <c r="H75" s="115">
        <f>ROUND(E75*G75,2)</f>
        <v>0</v>
      </c>
      <c r="J75" s="115">
        <f>ROUND(E75*G75,2)</f>
        <v>0</v>
      </c>
      <c r="K75" s="116">
        <v>0.0004</v>
      </c>
      <c r="L75" s="116">
        <v>0.03064</v>
      </c>
      <c r="O75" s="113">
        <v>20</v>
      </c>
      <c r="P75" s="113" t="s">
        <v>168</v>
      </c>
      <c r="V75" s="117" t="s">
        <v>54</v>
      </c>
      <c r="W75" s="114">
        <v>0.1532</v>
      </c>
      <c r="Z75" s="112" t="s">
        <v>169</v>
      </c>
    </row>
    <row r="76" spans="4:22" ht="12.75">
      <c r="D76" s="118" t="s">
        <v>232</v>
      </c>
      <c r="V76" s="117" t="s">
        <v>0</v>
      </c>
    </row>
    <row r="77" spans="4:22" ht="12.75">
      <c r="D77" s="118" t="s">
        <v>233</v>
      </c>
      <c r="V77" s="117" t="s">
        <v>0</v>
      </c>
    </row>
    <row r="78" spans="4:22" ht="12.75">
      <c r="D78" s="118" t="s">
        <v>234</v>
      </c>
      <c r="V78" s="117" t="s">
        <v>0</v>
      </c>
    </row>
    <row r="79" spans="1:26" ht="25.5">
      <c r="A79" s="110">
        <v>23</v>
      </c>
      <c r="B79" s="111" t="s">
        <v>165</v>
      </c>
      <c r="C79" s="112" t="s">
        <v>230</v>
      </c>
      <c r="D79" s="118" t="s">
        <v>231</v>
      </c>
      <c r="E79" s="114">
        <v>258.3</v>
      </c>
      <c r="F79" s="113" t="s">
        <v>152</v>
      </c>
      <c r="H79" s="115">
        <f>ROUND(E79*G79,2)</f>
        <v>0</v>
      </c>
      <c r="J79" s="115">
        <f>ROUND(E79*G79,2)</f>
        <v>0</v>
      </c>
      <c r="K79" s="116">
        <v>0.0004</v>
      </c>
      <c r="L79" s="116">
        <v>0.10332</v>
      </c>
      <c r="O79" s="113">
        <v>20</v>
      </c>
      <c r="P79" s="113" t="s">
        <v>168</v>
      </c>
      <c r="V79" s="117" t="s">
        <v>54</v>
      </c>
      <c r="W79" s="114">
        <v>0.5166</v>
      </c>
      <c r="Z79" s="112" t="s">
        <v>169</v>
      </c>
    </row>
    <row r="80" spans="4:22" ht="14.25" customHeight="1">
      <c r="D80" s="118" t="s">
        <v>235</v>
      </c>
      <c r="V80" s="117" t="s">
        <v>0</v>
      </c>
    </row>
    <row r="81" spans="1:26" ht="25.5">
      <c r="A81" s="110">
        <v>24</v>
      </c>
      <c r="B81" s="111" t="s">
        <v>165</v>
      </c>
      <c r="C81" s="112" t="s">
        <v>230</v>
      </c>
      <c r="D81" s="118" t="s">
        <v>231</v>
      </c>
      <c r="E81" s="114">
        <v>36.4</v>
      </c>
      <c r="F81" s="113" t="s">
        <v>152</v>
      </c>
      <c r="H81" s="115">
        <f>ROUND(E81*G81,2)</f>
        <v>0</v>
      </c>
      <c r="J81" s="115">
        <f>ROUND(E81*G81,2)</f>
        <v>0</v>
      </c>
      <c r="K81" s="116">
        <v>0.0004</v>
      </c>
      <c r="L81" s="116">
        <v>0.01456</v>
      </c>
      <c r="O81" s="113">
        <v>20</v>
      </c>
      <c r="P81" s="113" t="s">
        <v>168</v>
      </c>
      <c r="V81" s="117" t="s">
        <v>54</v>
      </c>
      <c r="W81" s="114">
        <v>0.0728</v>
      </c>
      <c r="Z81" s="112" t="s">
        <v>169</v>
      </c>
    </row>
    <row r="82" spans="4:22" ht="12.75">
      <c r="D82" s="118" t="s">
        <v>236</v>
      </c>
      <c r="V82" s="117" t="s">
        <v>0</v>
      </c>
    </row>
    <row r="83" spans="1:26" ht="25.5">
      <c r="A83" s="110">
        <v>25</v>
      </c>
      <c r="B83" s="111" t="s">
        <v>165</v>
      </c>
      <c r="C83" s="112" t="s">
        <v>237</v>
      </c>
      <c r="D83" s="118" t="s">
        <v>238</v>
      </c>
      <c r="E83" s="114">
        <v>76.6</v>
      </c>
      <c r="F83" s="113" t="s">
        <v>152</v>
      </c>
      <c r="H83" s="115">
        <f>ROUND(E83*G83,2)</f>
        <v>0</v>
      </c>
      <c r="J83" s="115">
        <f>ROUND(E83*G83,2)</f>
        <v>0</v>
      </c>
      <c r="O83" s="113">
        <v>20</v>
      </c>
      <c r="P83" s="113" t="s">
        <v>168</v>
      </c>
      <c r="V83" s="117" t="s">
        <v>54</v>
      </c>
      <c r="W83" s="114">
        <v>5.0556</v>
      </c>
      <c r="Z83" s="112" t="s">
        <v>169</v>
      </c>
    </row>
    <row r="84" spans="4:22" ht="12.75">
      <c r="D84" s="118" t="s">
        <v>239</v>
      </c>
      <c r="V84" s="117" t="s">
        <v>0</v>
      </c>
    </row>
    <row r="85" spans="4:22" ht="12.75">
      <c r="D85" s="118" t="s">
        <v>233</v>
      </c>
      <c r="V85" s="117" t="s">
        <v>0</v>
      </c>
    </row>
    <row r="86" spans="4:22" ht="12.75">
      <c r="D86" s="118" t="s">
        <v>240</v>
      </c>
      <c r="V86" s="117" t="s">
        <v>0</v>
      </c>
    </row>
    <row r="87" spans="1:26" ht="25.5">
      <c r="A87" s="110">
        <v>26</v>
      </c>
      <c r="B87" s="111" t="s">
        <v>165</v>
      </c>
      <c r="C87" s="112" t="s">
        <v>237</v>
      </c>
      <c r="D87" s="118" t="s">
        <v>238</v>
      </c>
      <c r="E87" s="114">
        <v>258.3</v>
      </c>
      <c r="F87" s="113" t="s">
        <v>152</v>
      </c>
      <c r="H87" s="115">
        <f>ROUND(E87*G87,2)</f>
        <v>0</v>
      </c>
      <c r="J87" s="115">
        <f>ROUND(E87*G87,2)</f>
        <v>0</v>
      </c>
      <c r="O87" s="113">
        <v>20</v>
      </c>
      <c r="P87" s="113" t="s">
        <v>168</v>
      </c>
      <c r="V87" s="117" t="s">
        <v>54</v>
      </c>
      <c r="W87" s="114">
        <v>17.0478</v>
      </c>
      <c r="Z87" s="112" t="s">
        <v>169</v>
      </c>
    </row>
    <row r="88" spans="4:22" ht="12.75">
      <c r="D88" s="118" t="s">
        <v>241</v>
      </c>
      <c r="V88" s="117" t="s">
        <v>0</v>
      </c>
    </row>
    <row r="89" spans="1:26" ht="25.5">
      <c r="A89" s="110">
        <v>27</v>
      </c>
      <c r="B89" s="111" t="s">
        <v>165</v>
      </c>
      <c r="C89" s="112" t="s">
        <v>242</v>
      </c>
      <c r="D89" s="118" t="s">
        <v>243</v>
      </c>
      <c r="E89" s="114">
        <v>36.4</v>
      </c>
      <c r="F89" s="113" t="s">
        <v>152</v>
      </c>
      <c r="H89" s="115">
        <f>ROUND(E89*G89,2)</f>
        <v>0</v>
      </c>
      <c r="J89" s="115">
        <f>ROUND(E89*G89,2)</f>
        <v>0</v>
      </c>
      <c r="O89" s="113">
        <v>20</v>
      </c>
      <c r="P89" s="113" t="s">
        <v>168</v>
      </c>
      <c r="V89" s="117" t="s">
        <v>54</v>
      </c>
      <c r="W89" s="114">
        <v>2.6572</v>
      </c>
      <c r="Z89" s="112" t="s">
        <v>169</v>
      </c>
    </row>
    <row r="90" spans="4:22" ht="12.75">
      <c r="D90" s="118" t="s">
        <v>244</v>
      </c>
      <c r="V90" s="117" t="s">
        <v>0</v>
      </c>
    </row>
    <row r="91" spans="1:26" ht="14.25" customHeight="1">
      <c r="A91" s="110">
        <v>28</v>
      </c>
      <c r="B91" s="111" t="s">
        <v>245</v>
      </c>
      <c r="C91" s="112" t="s">
        <v>246</v>
      </c>
      <c r="D91" s="118" t="s">
        <v>247</v>
      </c>
      <c r="E91" s="114">
        <v>1</v>
      </c>
      <c r="F91" s="113" t="s">
        <v>248</v>
      </c>
      <c r="H91" s="115">
        <f aca="true" t="shared" si="0" ref="H91:H124">ROUND(E91*G91,2)</f>
        <v>0</v>
      </c>
      <c r="J91" s="115">
        <f aca="true" t="shared" si="1" ref="J91:J124">ROUND(E91*G91,2)</f>
        <v>0</v>
      </c>
      <c r="O91" s="113">
        <v>20</v>
      </c>
      <c r="P91" s="113" t="s">
        <v>168</v>
      </c>
      <c r="V91" s="117" t="s">
        <v>54</v>
      </c>
      <c r="W91" s="114">
        <v>0.024</v>
      </c>
      <c r="Z91" s="112" t="s">
        <v>249</v>
      </c>
    </row>
    <row r="92" spans="4:22" ht="12.75">
      <c r="D92" s="118" t="s">
        <v>250</v>
      </c>
      <c r="V92" s="117" t="s">
        <v>0</v>
      </c>
    </row>
    <row r="93" spans="1:26" ht="12.75" customHeight="1">
      <c r="A93" s="110">
        <v>29</v>
      </c>
      <c r="B93" s="111" t="s">
        <v>245</v>
      </c>
      <c r="C93" s="112" t="s">
        <v>251</v>
      </c>
      <c r="D93" s="118" t="s">
        <v>252</v>
      </c>
      <c r="E93" s="114">
        <v>0.24</v>
      </c>
      <c r="F93" s="113" t="s">
        <v>152</v>
      </c>
      <c r="H93" s="115">
        <f t="shared" si="0"/>
        <v>0</v>
      </c>
      <c r="J93" s="115">
        <f t="shared" si="1"/>
        <v>0</v>
      </c>
      <c r="K93" s="116">
        <v>0.00225</v>
      </c>
      <c r="L93" s="116">
        <v>0.00054</v>
      </c>
      <c r="M93" s="114">
        <v>0.075</v>
      </c>
      <c r="N93" s="114">
        <v>0.018</v>
      </c>
      <c r="O93" s="113">
        <v>20</v>
      </c>
      <c r="P93" s="113" t="s">
        <v>168</v>
      </c>
      <c r="V93" s="117" t="s">
        <v>54</v>
      </c>
      <c r="W93" s="114">
        <v>0.20688</v>
      </c>
      <c r="Z93" s="112" t="s">
        <v>249</v>
      </c>
    </row>
    <row r="94" spans="4:22" ht="12.75">
      <c r="D94" s="118" t="s">
        <v>253</v>
      </c>
      <c r="V94" s="117" t="s">
        <v>0</v>
      </c>
    </row>
    <row r="95" spans="1:26" ht="14.25" customHeight="1">
      <c r="A95" s="110">
        <v>30</v>
      </c>
      <c r="B95" s="111" t="s">
        <v>245</v>
      </c>
      <c r="C95" s="112" t="s">
        <v>254</v>
      </c>
      <c r="D95" s="118" t="s">
        <v>255</v>
      </c>
      <c r="E95" s="114">
        <v>1</v>
      </c>
      <c r="F95" s="113" t="s">
        <v>256</v>
      </c>
      <c r="H95" s="115">
        <f t="shared" si="0"/>
        <v>0</v>
      </c>
      <c r="J95" s="115">
        <f t="shared" si="1"/>
        <v>0</v>
      </c>
      <c r="K95" s="116">
        <v>0.01748</v>
      </c>
      <c r="L95" s="116">
        <v>0.01748</v>
      </c>
      <c r="O95" s="113">
        <v>20</v>
      </c>
      <c r="P95" s="113" t="s">
        <v>168</v>
      </c>
      <c r="V95" s="117" t="s">
        <v>54</v>
      </c>
      <c r="W95" s="114">
        <v>0.811</v>
      </c>
      <c r="Z95" s="112" t="s">
        <v>249</v>
      </c>
    </row>
    <row r="96" spans="4:22" ht="15" customHeight="1">
      <c r="D96" s="118" t="s">
        <v>257</v>
      </c>
      <c r="V96" s="117" t="s">
        <v>0</v>
      </c>
    </row>
    <row r="97" spans="4:22" ht="12.75">
      <c r="D97" s="118" t="s">
        <v>258</v>
      </c>
      <c r="V97" s="117" t="s">
        <v>0</v>
      </c>
    </row>
    <row r="98" spans="1:26" ht="25.5">
      <c r="A98" s="110">
        <v>31</v>
      </c>
      <c r="B98" s="111" t="s">
        <v>245</v>
      </c>
      <c r="C98" s="112" t="s">
        <v>259</v>
      </c>
      <c r="D98" s="118" t="s">
        <v>260</v>
      </c>
      <c r="E98" s="114">
        <v>1</v>
      </c>
      <c r="F98" s="113" t="s">
        <v>256</v>
      </c>
      <c r="H98" s="115">
        <f t="shared" si="0"/>
        <v>0</v>
      </c>
      <c r="J98" s="115">
        <f t="shared" si="1"/>
        <v>0</v>
      </c>
      <c r="O98" s="113">
        <v>20</v>
      </c>
      <c r="P98" s="113" t="s">
        <v>168</v>
      </c>
      <c r="V98" s="117" t="s">
        <v>54</v>
      </c>
      <c r="W98" s="114">
        <v>0.811</v>
      </c>
      <c r="Z98" s="112" t="s">
        <v>249</v>
      </c>
    </row>
    <row r="99" spans="1:26" ht="13.5" customHeight="1">
      <c r="A99" s="110">
        <v>32</v>
      </c>
      <c r="B99" s="111" t="s">
        <v>245</v>
      </c>
      <c r="C99" s="112" t="s">
        <v>261</v>
      </c>
      <c r="D99" s="118" t="s">
        <v>262</v>
      </c>
      <c r="E99" s="114">
        <v>5</v>
      </c>
      <c r="F99" s="113" t="s">
        <v>256</v>
      </c>
      <c r="H99" s="115">
        <f t="shared" si="0"/>
        <v>0</v>
      </c>
      <c r="J99" s="115">
        <f t="shared" si="1"/>
        <v>0</v>
      </c>
      <c r="K99" s="116">
        <v>0.00286</v>
      </c>
      <c r="L99" s="116">
        <v>0.0143</v>
      </c>
      <c r="O99" s="113">
        <v>20</v>
      </c>
      <c r="P99" s="113" t="s">
        <v>168</v>
      </c>
      <c r="V99" s="117" t="s">
        <v>54</v>
      </c>
      <c r="W99" s="114">
        <v>4.055</v>
      </c>
      <c r="Z99" s="112" t="s">
        <v>249</v>
      </c>
    </row>
    <row r="100" spans="4:22" ht="12.75">
      <c r="D100" s="118" t="s">
        <v>263</v>
      </c>
      <c r="V100" s="117" t="s">
        <v>0</v>
      </c>
    </row>
    <row r="101" spans="4:22" ht="12.75">
      <c r="D101" s="118" t="s">
        <v>264</v>
      </c>
      <c r="V101" s="117" t="s">
        <v>0</v>
      </c>
    </row>
    <row r="102" spans="4:22" ht="12.75">
      <c r="D102" s="118" t="s">
        <v>265</v>
      </c>
      <c r="V102" s="117" t="s">
        <v>0</v>
      </c>
    </row>
    <row r="103" spans="4:22" ht="12.75">
      <c r="D103" s="118" t="s">
        <v>266</v>
      </c>
      <c r="V103" s="117" t="s">
        <v>0</v>
      </c>
    </row>
    <row r="104" spans="1:26" ht="25.5">
      <c r="A104" s="110">
        <v>33</v>
      </c>
      <c r="B104" s="111" t="s">
        <v>245</v>
      </c>
      <c r="C104" s="112" t="s">
        <v>267</v>
      </c>
      <c r="D104" s="118" t="s">
        <v>268</v>
      </c>
      <c r="E104" s="114">
        <v>5</v>
      </c>
      <c r="F104" s="113" t="s">
        <v>256</v>
      </c>
      <c r="H104" s="115">
        <f t="shared" si="0"/>
        <v>0</v>
      </c>
      <c r="J104" s="115">
        <f t="shared" si="1"/>
        <v>0</v>
      </c>
      <c r="K104" s="116">
        <v>0.01748</v>
      </c>
      <c r="L104" s="116">
        <v>0.0874</v>
      </c>
      <c r="O104" s="113">
        <v>20</v>
      </c>
      <c r="P104" s="113" t="s">
        <v>168</v>
      </c>
      <c r="V104" s="117" t="s">
        <v>54</v>
      </c>
      <c r="W104" s="114">
        <v>4.055</v>
      </c>
      <c r="Z104" s="112" t="s">
        <v>249</v>
      </c>
    </row>
    <row r="105" spans="1:26" ht="13.5" customHeight="1">
      <c r="A105" s="110">
        <v>34</v>
      </c>
      <c r="B105" s="111" t="s">
        <v>245</v>
      </c>
      <c r="C105" s="112" t="s">
        <v>269</v>
      </c>
      <c r="D105" s="118" t="s">
        <v>270</v>
      </c>
      <c r="E105" s="114">
        <v>5.2</v>
      </c>
      <c r="F105" s="113" t="s">
        <v>256</v>
      </c>
      <c r="H105" s="115">
        <f t="shared" si="0"/>
        <v>0</v>
      </c>
      <c r="J105" s="115">
        <f t="shared" si="1"/>
        <v>0</v>
      </c>
      <c r="K105" s="116">
        <v>0.01748</v>
      </c>
      <c r="L105" s="116">
        <v>0.090896</v>
      </c>
      <c r="O105" s="113">
        <v>20</v>
      </c>
      <c r="P105" s="113" t="s">
        <v>168</v>
      </c>
      <c r="V105" s="117" t="s">
        <v>54</v>
      </c>
      <c r="W105" s="114">
        <v>3.692</v>
      </c>
      <c r="Z105" s="112" t="s">
        <v>249</v>
      </c>
    </row>
    <row r="106" spans="4:22" ht="25.5">
      <c r="D106" s="118" t="s">
        <v>271</v>
      </c>
      <c r="V106" s="117" t="s">
        <v>0</v>
      </c>
    </row>
    <row r="107" spans="1:26" ht="13.5" customHeight="1">
      <c r="A107" s="110">
        <v>35</v>
      </c>
      <c r="B107" s="111" t="s">
        <v>245</v>
      </c>
      <c r="C107" s="112" t="s">
        <v>272</v>
      </c>
      <c r="D107" s="118" t="s">
        <v>273</v>
      </c>
      <c r="E107" s="114">
        <v>5.2</v>
      </c>
      <c r="F107" s="113" t="s">
        <v>256</v>
      </c>
      <c r="H107" s="115">
        <f t="shared" si="0"/>
        <v>0</v>
      </c>
      <c r="J107" s="115">
        <f t="shared" si="1"/>
        <v>0</v>
      </c>
      <c r="K107" s="116">
        <v>0.00255</v>
      </c>
      <c r="L107" s="116">
        <v>0.01326</v>
      </c>
      <c r="O107" s="113">
        <v>20</v>
      </c>
      <c r="P107" s="113" t="s">
        <v>168</v>
      </c>
      <c r="V107" s="117" t="s">
        <v>54</v>
      </c>
      <c r="W107" s="114">
        <v>0.1248</v>
      </c>
      <c r="Z107" s="112" t="s">
        <v>249</v>
      </c>
    </row>
    <row r="108" spans="4:22" ht="12.75">
      <c r="D108" s="118" t="s">
        <v>274</v>
      </c>
      <c r="V108" s="117" t="s">
        <v>0</v>
      </c>
    </row>
    <row r="109" spans="1:26" ht="25.5">
      <c r="A109" s="110">
        <v>36</v>
      </c>
      <c r="B109" s="111" t="s">
        <v>245</v>
      </c>
      <c r="C109" s="112" t="s">
        <v>275</v>
      </c>
      <c r="D109" s="118" t="s">
        <v>276</v>
      </c>
      <c r="E109" s="114">
        <v>5.2</v>
      </c>
      <c r="F109" s="113" t="s">
        <v>256</v>
      </c>
      <c r="H109" s="115">
        <f t="shared" si="0"/>
        <v>0</v>
      </c>
      <c r="J109" s="115">
        <f t="shared" si="1"/>
        <v>0</v>
      </c>
      <c r="O109" s="113">
        <v>20</v>
      </c>
      <c r="P109" s="113" t="s">
        <v>168</v>
      </c>
      <c r="V109" s="117" t="s">
        <v>54</v>
      </c>
      <c r="W109" s="114">
        <v>3.692</v>
      </c>
      <c r="Z109" s="112" t="s">
        <v>249</v>
      </c>
    </row>
    <row r="110" spans="1:26" ht="13.5" customHeight="1">
      <c r="A110" s="110">
        <v>37</v>
      </c>
      <c r="B110" s="111" t="s">
        <v>245</v>
      </c>
      <c r="C110" s="112" t="s">
        <v>277</v>
      </c>
      <c r="D110" s="118" t="s">
        <v>278</v>
      </c>
      <c r="E110" s="114">
        <v>22.861</v>
      </c>
      <c r="F110" s="113" t="s">
        <v>152</v>
      </c>
      <c r="H110" s="115">
        <f t="shared" si="0"/>
        <v>0</v>
      </c>
      <c r="J110" s="115">
        <f t="shared" si="1"/>
        <v>0</v>
      </c>
      <c r="M110" s="114">
        <v>0.023</v>
      </c>
      <c r="N110" s="114">
        <v>0.525803</v>
      </c>
      <c r="O110" s="113">
        <v>20</v>
      </c>
      <c r="P110" s="113" t="s">
        <v>168</v>
      </c>
      <c r="V110" s="117" t="s">
        <v>54</v>
      </c>
      <c r="W110" s="114">
        <v>2.51471</v>
      </c>
      <c r="Z110" s="112" t="s">
        <v>249</v>
      </c>
    </row>
    <row r="111" spans="4:22" ht="12.75">
      <c r="D111" s="118" t="s">
        <v>279</v>
      </c>
      <c r="V111" s="117" t="s">
        <v>0</v>
      </c>
    </row>
    <row r="112" spans="4:22" ht="12.75">
      <c r="D112" s="118" t="s">
        <v>280</v>
      </c>
      <c r="V112" s="117" t="s">
        <v>0</v>
      </c>
    </row>
    <row r="113" spans="4:22" ht="25.5">
      <c r="D113" s="118" t="s">
        <v>281</v>
      </c>
      <c r="V113" s="117" t="s">
        <v>0</v>
      </c>
    </row>
    <row r="114" spans="4:22" ht="12.75">
      <c r="D114" s="118" t="s">
        <v>282</v>
      </c>
      <c r="V114" s="117" t="s">
        <v>0</v>
      </c>
    </row>
    <row r="115" spans="1:26" ht="12.75">
      <c r="A115" s="110">
        <v>38</v>
      </c>
      <c r="B115" s="111" t="s">
        <v>245</v>
      </c>
      <c r="C115" s="112" t="s">
        <v>283</v>
      </c>
      <c r="D115" s="118" t="s">
        <v>284</v>
      </c>
      <c r="E115" s="114">
        <v>37.966</v>
      </c>
      <c r="F115" s="113" t="s">
        <v>285</v>
      </c>
      <c r="H115" s="115">
        <f t="shared" si="0"/>
        <v>0</v>
      </c>
      <c r="J115" s="115">
        <f t="shared" si="1"/>
        <v>0</v>
      </c>
      <c r="O115" s="113">
        <v>20</v>
      </c>
      <c r="P115" s="113" t="s">
        <v>168</v>
      </c>
      <c r="V115" s="117" t="s">
        <v>54</v>
      </c>
      <c r="W115" s="114">
        <v>48.900208</v>
      </c>
      <c r="Z115" s="112" t="s">
        <v>249</v>
      </c>
    </row>
    <row r="116" spans="1:26" ht="12.75">
      <c r="A116" s="110">
        <v>39</v>
      </c>
      <c r="B116" s="111" t="s">
        <v>245</v>
      </c>
      <c r="C116" s="112" t="s">
        <v>286</v>
      </c>
      <c r="D116" s="118" t="s">
        <v>287</v>
      </c>
      <c r="E116" s="114">
        <v>37.966</v>
      </c>
      <c r="F116" s="113" t="s">
        <v>285</v>
      </c>
      <c r="H116" s="115">
        <f t="shared" si="0"/>
        <v>0</v>
      </c>
      <c r="J116" s="115">
        <f t="shared" si="1"/>
        <v>0</v>
      </c>
      <c r="O116" s="113">
        <v>20</v>
      </c>
      <c r="P116" s="113" t="s">
        <v>168</v>
      </c>
      <c r="V116" s="117" t="s">
        <v>54</v>
      </c>
      <c r="W116" s="114">
        <v>20.539606</v>
      </c>
      <c r="Z116" s="112" t="s">
        <v>249</v>
      </c>
    </row>
    <row r="117" spans="1:26" ht="13.5" customHeight="1">
      <c r="A117" s="110">
        <v>40</v>
      </c>
      <c r="B117" s="111" t="s">
        <v>245</v>
      </c>
      <c r="C117" s="112" t="s">
        <v>288</v>
      </c>
      <c r="D117" s="118" t="s">
        <v>289</v>
      </c>
      <c r="E117" s="114">
        <v>341.694</v>
      </c>
      <c r="F117" s="113" t="s">
        <v>285</v>
      </c>
      <c r="H117" s="115">
        <f t="shared" si="0"/>
        <v>0</v>
      </c>
      <c r="J117" s="115">
        <f t="shared" si="1"/>
        <v>0</v>
      </c>
      <c r="O117" s="113">
        <v>20</v>
      </c>
      <c r="P117" s="113" t="s">
        <v>168</v>
      </c>
      <c r="V117" s="117" t="s">
        <v>54</v>
      </c>
      <c r="Z117" s="112" t="s">
        <v>249</v>
      </c>
    </row>
    <row r="118" spans="4:22" ht="12.75">
      <c r="D118" s="118" t="s">
        <v>290</v>
      </c>
      <c r="V118" s="117" t="s">
        <v>0</v>
      </c>
    </row>
    <row r="119" spans="1:26" ht="13.5" customHeight="1">
      <c r="A119" s="110">
        <v>41</v>
      </c>
      <c r="B119" s="111" t="s">
        <v>245</v>
      </c>
      <c r="C119" s="112" t="s">
        <v>291</v>
      </c>
      <c r="D119" s="118" t="s">
        <v>292</v>
      </c>
      <c r="E119" s="114">
        <v>37.966</v>
      </c>
      <c r="F119" s="113" t="s">
        <v>285</v>
      </c>
      <c r="H119" s="115">
        <f t="shared" si="0"/>
        <v>0</v>
      </c>
      <c r="J119" s="115">
        <f t="shared" si="1"/>
        <v>0</v>
      </c>
      <c r="O119" s="113">
        <v>20</v>
      </c>
      <c r="P119" s="113" t="s">
        <v>168</v>
      </c>
      <c r="V119" s="117" t="s">
        <v>54</v>
      </c>
      <c r="W119" s="114">
        <v>42.787682</v>
      </c>
      <c r="Z119" s="112" t="s">
        <v>249</v>
      </c>
    </row>
    <row r="120" spans="1:26" ht="15" customHeight="1">
      <c r="A120" s="110">
        <v>42</v>
      </c>
      <c r="B120" s="111" t="s">
        <v>245</v>
      </c>
      <c r="C120" s="112" t="s">
        <v>293</v>
      </c>
      <c r="D120" s="118" t="s">
        <v>294</v>
      </c>
      <c r="E120" s="114">
        <v>37.966</v>
      </c>
      <c r="F120" s="113" t="s">
        <v>285</v>
      </c>
      <c r="H120" s="115">
        <f t="shared" si="0"/>
        <v>0</v>
      </c>
      <c r="J120" s="115">
        <f t="shared" si="1"/>
        <v>0</v>
      </c>
      <c r="O120" s="113">
        <v>20</v>
      </c>
      <c r="P120" s="113" t="s">
        <v>168</v>
      </c>
      <c r="V120" s="117" t="s">
        <v>54</v>
      </c>
      <c r="W120" s="114">
        <v>4.783716</v>
      </c>
      <c r="Z120" s="112" t="s">
        <v>249</v>
      </c>
    </row>
    <row r="121" spans="1:26" ht="25.5">
      <c r="A121" s="110">
        <v>43</v>
      </c>
      <c r="B121" s="111" t="s">
        <v>245</v>
      </c>
      <c r="C121" s="112" t="s">
        <v>295</v>
      </c>
      <c r="D121" s="118" t="s">
        <v>296</v>
      </c>
      <c r="E121" s="114">
        <v>24.311</v>
      </c>
      <c r="F121" s="113" t="s">
        <v>285</v>
      </c>
      <c r="H121" s="115">
        <f t="shared" si="0"/>
        <v>0</v>
      </c>
      <c r="J121" s="115">
        <f t="shared" si="1"/>
        <v>0</v>
      </c>
      <c r="O121" s="113">
        <v>20</v>
      </c>
      <c r="P121" s="113" t="s">
        <v>168</v>
      </c>
      <c r="V121" s="117" t="s">
        <v>54</v>
      </c>
      <c r="Z121" s="112" t="s">
        <v>249</v>
      </c>
    </row>
    <row r="122" spans="4:22" ht="12.75">
      <c r="D122" s="118" t="s">
        <v>297</v>
      </c>
      <c r="V122" s="117" t="s">
        <v>0</v>
      </c>
    </row>
    <row r="123" spans="4:22" ht="14.25" customHeight="1">
      <c r="D123" s="118" t="s">
        <v>298</v>
      </c>
      <c r="V123" s="117" t="s">
        <v>0</v>
      </c>
    </row>
    <row r="124" spans="1:26" ht="12.75">
      <c r="A124" s="110">
        <v>44</v>
      </c>
      <c r="B124" s="111" t="s">
        <v>140</v>
      </c>
      <c r="C124" s="112" t="s">
        <v>299</v>
      </c>
      <c r="D124" s="118" t="s">
        <v>300</v>
      </c>
      <c r="E124" s="114">
        <v>2.534</v>
      </c>
      <c r="F124" s="113" t="s">
        <v>285</v>
      </c>
      <c r="H124" s="115">
        <f t="shared" si="0"/>
        <v>0</v>
      </c>
      <c r="J124" s="115">
        <f t="shared" si="1"/>
        <v>0</v>
      </c>
      <c r="O124" s="113">
        <v>20</v>
      </c>
      <c r="P124" s="113" t="s">
        <v>168</v>
      </c>
      <c r="V124" s="117" t="s">
        <v>54</v>
      </c>
      <c r="W124" s="114">
        <v>0.77287</v>
      </c>
      <c r="Z124" s="112" t="s">
        <v>301</v>
      </c>
    </row>
    <row r="125" spans="4:23" ht="24.75" customHeight="1">
      <c r="D125" s="129" t="s">
        <v>302</v>
      </c>
      <c r="E125" s="115">
        <f>J125</f>
        <v>0</v>
      </c>
      <c r="H125" s="115">
        <f>SUM(H25:H124)</f>
        <v>0</v>
      </c>
      <c r="J125" s="115">
        <f>SUM(J25:J124)</f>
        <v>0</v>
      </c>
      <c r="L125" s="116">
        <v>0.73882836</v>
      </c>
      <c r="N125" s="114">
        <v>0.543803</v>
      </c>
      <c r="W125" s="114">
        <v>426.008786</v>
      </c>
    </row>
    <row r="126" spans="4:23" ht="31.5" customHeight="1">
      <c r="D126" s="129" t="s">
        <v>303</v>
      </c>
      <c r="E126" s="115">
        <f>J126</f>
        <v>0</v>
      </c>
      <c r="H126" s="115">
        <f>H17+H24+H125</f>
        <v>0</v>
      </c>
      <c r="J126" s="115">
        <f>J17+J24+J125</f>
        <v>0</v>
      </c>
      <c r="L126" s="116">
        <v>2.62158463</v>
      </c>
      <c r="N126" s="114">
        <v>0.543803</v>
      </c>
      <c r="W126" s="114">
        <v>439.539243</v>
      </c>
    </row>
    <row r="127" spans="4:5" ht="12.75">
      <c r="D127" s="129"/>
      <c r="E127" s="115"/>
    </row>
    <row r="128" ht="12.75">
      <c r="D128" s="128" t="s">
        <v>304</v>
      </c>
    </row>
    <row r="129" ht="12.75">
      <c r="D129" s="128" t="s">
        <v>305</v>
      </c>
    </row>
    <row r="130" ht="12.75">
      <c r="D130" s="128" t="s">
        <v>306</v>
      </c>
    </row>
    <row r="131" spans="1:26" ht="12.75">
      <c r="A131" s="110">
        <v>45</v>
      </c>
      <c r="B131" s="111" t="s">
        <v>307</v>
      </c>
      <c r="C131" s="112" t="s">
        <v>308</v>
      </c>
      <c r="D131" s="118" t="s">
        <v>309</v>
      </c>
      <c r="E131" s="114">
        <v>90</v>
      </c>
      <c r="F131" s="113" t="s">
        <v>310</v>
      </c>
      <c r="H131" s="115">
        <f>ROUND(E131*G131,2)</f>
        <v>0</v>
      </c>
      <c r="J131" s="115">
        <f>ROUND(E131*G131,2)</f>
        <v>0</v>
      </c>
      <c r="O131" s="113">
        <v>20</v>
      </c>
      <c r="P131" s="113" t="s">
        <v>311</v>
      </c>
      <c r="V131" s="117" t="s">
        <v>312</v>
      </c>
      <c r="W131" s="114">
        <v>90</v>
      </c>
      <c r="Z131" s="112" t="s">
        <v>313</v>
      </c>
    </row>
    <row r="132" spans="4:22" ht="12.75">
      <c r="D132" s="118" t="s">
        <v>314</v>
      </c>
      <c r="V132" s="117" t="s">
        <v>0</v>
      </c>
    </row>
    <row r="133" spans="4:22" ht="12.75">
      <c r="D133" s="118" t="s">
        <v>315</v>
      </c>
      <c r="V133" s="117" t="s">
        <v>0</v>
      </c>
    </row>
    <row r="134" spans="1:26" ht="25.5">
      <c r="A134" s="110">
        <v>46</v>
      </c>
      <c r="B134" s="111" t="s">
        <v>316</v>
      </c>
      <c r="C134" s="112" t="s">
        <v>317</v>
      </c>
      <c r="D134" s="118" t="s">
        <v>318</v>
      </c>
      <c r="E134" s="114">
        <v>1</v>
      </c>
      <c r="F134" s="113" t="s">
        <v>319</v>
      </c>
      <c r="I134" s="115">
        <f>ROUND(E134*G134,2)</f>
        <v>0</v>
      </c>
      <c r="J134" s="115">
        <f>ROUND(E134*G134,2)</f>
        <v>0</v>
      </c>
      <c r="K134" s="116">
        <v>0.05</v>
      </c>
      <c r="L134" s="116">
        <v>0.05</v>
      </c>
      <c r="O134" s="113">
        <v>20</v>
      </c>
      <c r="P134" s="113" t="s">
        <v>311</v>
      </c>
      <c r="V134" s="117" t="s">
        <v>46</v>
      </c>
      <c r="Z134" s="112" t="s">
        <v>320</v>
      </c>
    </row>
    <row r="135" spans="1:26" ht="12" customHeight="1">
      <c r="A135" s="110">
        <v>47</v>
      </c>
      <c r="B135" s="111" t="s">
        <v>307</v>
      </c>
      <c r="C135" s="112" t="s">
        <v>321</v>
      </c>
      <c r="D135" s="118" t="s">
        <v>322</v>
      </c>
      <c r="E135" s="114">
        <v>8.69</v>
      </c>
      <c r="F135" s="113" t="s">
        <v>323</v>
      </c>
      <c r="H135" s="115">
        <f>ROUND(E135*G135,2)</f>
        <v>0</v>
      </c>
      <c r="J135" s="115">
        <f>ROUND(E135*G135,2)</f>
        <v>0</v>
      </c>
      <c r="O135" s="113">
        <v>20</v>
      </c>
      <c r="P135" s="113" t="s">
        <v>311</v>
      </c>
      <c r="V135" s="117" t="s">
        <v>312</v>
      </c>
      <c r="Z135" s="112" t="s">
        <v>324</v>
      </c>
    </row>
    <row r="136" spans="4:23" ht="20.25" customHeight="1">
      <c r="D136" s="129" t="s">
        <v>325</v>
      </c>
      <c r="E136" s="115">
        <f>J136</f>
        <v>0</v>
      </c>
      <c r="H136" s="115">
        <f>SUM(H130:H135)</f>
        <v>0</v>
      </c>
      <c r="I136" s="115">
        <f>SUM(I130:I135)</f>
        <v>0</v>
      </c>
      <c r="J136" s="115">
        <f>SUM(J130:J135)</f>
        <v>0</v>
      </c>
      <c r="L136" s="116">
        <v>0.05</v>
      </c>
      <c r="W136" s="114">
        <v>90</v>
      </c>
    </row>
    <row r="137" ht="22.5" customHeight="1">
      <c r="D137" s="128" t="s">
        <v>326</v>
      </c>
    </row>
    <row r="138" spans="1:26" ht="12.75">
      <c r="A138" s="110">
        <v>48</v>
      </c>
      <c r="B138" s="111" t="s">
        <v>327</v>
      </c>
      <c r="C138" s="112" t="s">
        <v>328</v>
      </c>
      <c r="D138" s="118" t="s">
        <v>329</v>
      </c>
      <c r="E138" s="114">
        <v>256.45</v>
      </c>
      <c r="F138" s="113" t="s">
        <v>152</v>
      </c>
      <c r="H138" s="115">
        <f>ROUND(E138*G138,2)</f>
        <v>0</v>
      </c>
      <c r="J138" s="115">
        <f>ROUND(E138*G138,2)</f>
        <v>0</v>
      </c>
      <c r="M138" s="114">
        <v>0.09</v>
      </c>
      <c r="N138" s="114">
        <v>23.0805</v>
      </c>
      <c r="O138" s="113">
        <v>20</v>
      </c>
      <c r="P138" s="113" t="s">
        <v>330</v>
      </c>
      <c r="V138" s="117" t="s">
        <v>312</v>
      </c>
      <c r="W138" s="114">
        <v>87.96235</v>
      </c>
      <c r="Z138" s="112" t="s">
        <v>331</v>
      </c>
    </row>
    <row r="139" spans="4:22" ht="12.75">
      <c r="D139" s="118" t="s">
        <v>332</v>
      </c>
      <c r="V139" s="117" t="s">
        <v>0</v>
      </c>
    </row>
    <row r="140" spans="4:22" ht="12.75">
      <c r="D140" s="118" t="s">
        <v>333</v>
      </c>
      <c r="V140" s="117" t="s">
        <v>0</v>
      </c>
    </row>
    <row r="141" spans="4:22" ht="12.75">
      <c r="D141" s="118" t="s">
        <v>334</v>
      </c>
      <c r="V141" s="117" t="s">
        <v>0</v>
      </c>
    </row>
    <row r="142" spans="4:22" ht="12.75">
      <c r="D142" s="118" t="s">
        <v>335</v>
      </c>
      <c r="V142" s="117" t="s">
        <v>0</v>
      </c>
    </row>
    <row r="143" spans="4:22" ht="12.75">
      <c r="D143" s="118" t="s">
        <v>336</v>
      </c>
      <c r="V143" s="117" t="s">
        <v>0</v>
      </c>
    </row>
    <row r="144" spans="4:22" ht="12.75">
      <c r="D144" s="118" t="s">
        <v>337</v>
      </c>
      <c r="V144" s="117" t="s">
        <v>0</v>
      </c>
    </row>
    <row r="145" spans="4:23" ht="20.25" customHeight="1">
      <c r="D145" s="129" t="s">
        <v>338</v>
      </c>
      <c r="E145" s="115">
        <v>956.56</v>
      </c>
      <c r="H145" s="115">
        <f>SUM(H137:H144)</f>
        <v>0</v>
      </c>
      <c r="J145" s="115">
        <f>SUM(J137:J144)</f>
        <v>0</v>
      </c>
      <c r="N145" s="114">
        <v>23.0805</v>
      </c>
      <c r="W145" s="114">
        <v>87.96235</v>
      </c>
    </row>
    <row r="146" spans="4:23" ht="23.25" customHeight="1">
      <c r="D146" s="129" t="s">
        <v>339</v>
      </c>
      <c r="E146" s="115">
        <f>J146</f>
        <v>0</v>
      </c>
      <c r="H146" s="115">
        <f>H136+H145</f>
        <v>0</v>
      </c>
      <c r="I146" s="115">
        <f>I136+I145</f>
        <v>0</v>
      </c>
      <c r="J146" s="115">
        <f>J136+J145</f>
        <v>0</v>
      </c>
      <c r="L146" s="116">
        <v>0.05</v>
      </c>
      <c r="N146" s="114">
        <v>23.0805</v>
      </c>
      <c r="W146" s="114">
        <v>177.96235</v>
      </c>
    </row>
    <row r="147" ht="18.75" customHeight="1">
      <c r="D147" s="128" t="s">
        <v>340</v>
      </c>
    </row>
    <row r="148" ht="21.75" customHeight="1">
      <c r="D148" s="128" t="s">
        <v>341</v>
      </c>
    </row>
    <row r="149" spans="1:26" ht="12" customHeight="1">
      <c r="A149" s="110">
        <v>49</v>
      </c>
      <c r="B149" s="111" t="s">
        <v>342</v>
      </c>
      <c r="C149" s="112" t="s">
        <v>343</v>
      </c>
      <c r="D149" s="118" t="s">
        <v>344</v>
      </c>
      <c r="E149" s="114">
        <v>559.3</v>
      </c>
      <c r="F149" s="113" t="s">
        <v>152</v>
      </c>
      <c r="H149" s="115">
        <f>ROUND(E149*G149,2)</f>
        <v>0</v>
      </c>
      <c r="J149" s="115">
        <f>ROUND(E149*G149,2)</f>
        <v>0</v>
      </c>
      <c r="O149" s="113">
        <v>20</v>
      </c>
      <c r="P149" s="113" t="s">
        <v>345</v>
      </c>
      <c r="V149" s="117" t="s">
        <v>312</v>
      </c>
      <c r="W149" s="114">
        <v>31.8801</v>
      </c>
      <c r="Z149" s="112" t="s">
        <v>346</v>
      </c>
    </row>
    <row r="150" spans="4:22" ht="12.75">
      <c r="D150" s="118" t="s">
        <v>347</v>
      </c>
      <c r="V150" s="117" t="s">
        <v>0</v>
      </c>
    </row>
    <row r="151" spans="4:22" ht="12.75">
      <c r="D151" s="118" t="s">
        <v>348</v>
      </c>
      <c r="V151" s="117" t="s">
        <v>0</v>
      </c>
    </row>
    <row r="152" spans="4:22" ht="12.75">
      <c r="D152" s="118" t="s">
        <v>349</v>
      </c>
      <c r="V152" s="117" t="s">
        <v>0</v>
      </c>
    </row>
    <row r="153" spans="4:22" ht="12.75">
      <c r="D153" s="118" t="s">
        <v>350</v>
      </c>
      <c r="V153" s="117" t="s">
        <v>0</v>
      </c>
    </row>
    <row r="154" spans="4:22" ht="12.75">
      <c r="D154" s="118" t="s">
        <v>351</v>
      </c>
      <c r="V154" s="117" t="s">
        <v>0</v>
      </c>
    </row>
    <row r="155" spans="1:26" ht="25.5">
      <c r="A155" s="110">
        <v>50</v>
      </c>
      <c r="B155" s="111" t="s">
        <v>342</v>
      </c>
      <c r="C155" s="112" t="s">
        <v>352</v>
      </c>
      <c r="D155" s="118" t="s">
        <v>353</v>
      </c>
      <c r="E155" s="114">
        <v>7.775</v>
      </c>
      <c r="F155" s="113" t="s">
        <v>152</v>
      </c>
      <c r="H155" s="115">
        <f>ROUND(E155*G155,2)</f>
        <v>0</v>
      </c>
      <c r="J155" s="115">
        <f>ROUND(E155*G155,2)</f>
        <v>0</v>
      </c>
      <c r="O155" s="113">
        <v>20</v>
      </c>
      <c r="P155" s="113" t="s">
        <v>345</v>
      </c>
      <c r="V155" s="117" t="s">
        <v>312</v>
      </c>
      <c r="W155" s="114">
        <v>1.904875</v>
      </c>
      <c r="Z155" s="112" t="s">
        <v>346</v>
      </c>
    </row>
    <row r="156" spans="4:22" ht="25.5">
      <c r="D156" s="118" t="s">
        <v>354</v>
      </c>
      <c r="V156" s="117" t="s">
        <v>0</v>
      </c>
    </row>
    <row r="157" spans="4:22" ht="12.75">
      <c r="D157" s="118" t="s">
        <v>355</v>
      </c>
      <c r="V157" s="117" t="s">
        <v>0</v>
      </c>
    </row>
    <row r="158" spans="1:26" ht="12.75" customHeight="1">
      <c r="A158" s="110">
        <v>51</v>
      </c>
      <c r="B158" s="111" t="s">
        <v>316</v>
      </c>
      <c r="C158" s="112" t="s">
        <v>356</v>
      </c>
      <c r="D158" s="118" t="s">
        <v>357</v>
      </c>
      <c r="E158" s="114">
        <v>0.214</v>
      </c>
      <c r="F158" s="113" t="s">
        <v>143</v>
      </c>
      <c r="H158" s="115">
        <v>0</v>
      </c>
      <c r="I158" s="115">
        <f>ROUND(E158*G158,2)</f>
        <v>0</v>
      </c>
      <c r="J158" s="115">
        <f>ROUND(E158*G158,2)</f>
        <v>0</v>
      </c>
      <c r="K158" s="116">
        <v>0.55</v>
      </c>
      <c r="L158" s="116">
        <v>0.1177</v>
      </c>
      <c r="O158" s="113">
        <v>20</v>
      </c>
      <c r="P158" s="113" t="s">
        <v>345</v>
      </c>
      <c r="V158" s="117" t="s">
        <v>46</v>
      </c>
      <c r="Z158" s="112" t="s">
        <v>358</v>
      </c>
    </row>
    <row r="159" spans="4:22" ht="25.5">
      <c r="D159" s="118" t="s">
        <v>359</v>
      </c>
      <c r="V159" s="117" t="s">
        <v>0</v>
      </c>
    </row>
    <row r="160" spans="4:22" ht="12.75">
      <c r="D160" s="118" t="s">
        <v>360</v>
      </c>
      <c r="V160" s="117" t="s">
        <v>0</v>
      </c>
    </row>
    <row r="161" spans="1:26" ht="12.75">
      <c r="A161" s="110">
        <v>52</v>
      </c>
      <c r="B161" s="111" t="s">
        <v>342</v>
      </c>
      <c r="C161" s="112" t="s">
        <v>361</v>
      </c>
      <c r="D161" s="118" t="s">
        <v>362</v>
      </c>
      <c r="E161" s="114">
        <v>7.775</v>
      </c>
      <c r="F161" s="113" t="s">
        <v>152</v>
      </c>
      <c r="H161" s="115">
        <f>ROUND(E161*G161,2)</f>
        <v>0</v>
      </c>
      <c r="J161" s="115">
        <f>ROUND(E161*G161,2)</f>
        <v>0</v>
      </c>
      <c r="M161" s="114">
        <v>0.014</v>
      </c>
      <c r="N161" s="114">
        <v>0.10885</v>
      </c>
      <c r="O161" s="113">
        <v>20</v>
      </c>
      <c r="P161" s="113" t="s">
        <v>345</v>
      </c>
      <c r="V161" s="117" t="s">
        <v>312</v>
      </c>
      <c r="W161" s="114">
        <v>1.25955</v>
      </c>
      <c r="Z161" s="112" t="s">
        <v>346</v>
      </c>
    </row>
    <row r="162" spans="4:22" ht="25.5">
      <c r="D162" s="118" t="s">
        <v>363</v>
      </c>
      <c r="V162" s="117" t="s">
        <v>0</v>
      </c>
    </row>
    <row r="163" spans="4:22" ht="12.75">
      <c r="D163" s="118" t="s">
        <v>364</v>
      </c>
      <c r="V163" s="117" t="s">
        <v>0</v>
      </c>
    </row>
    <row r="164" spans="4:22" ht="12.75">
      <c r="D164" s="118" t="s">
        <v>365</v>
      </c>
      <c r="V164" s="117" t="s">
        <v>0</v>
      </c>
    </row>
    <row r="165" spans="4:22" ht="12.75">
      <c r="D165" s="118" t="s">
        <v>366</v>
      </c>
      <c r="V165" s="117" t="s">
        <v>0</v>
      </c>
    </row>
    <row r="166" spans="1:26" ht="12.75">
      <c r="A166" s="110">
        <v>53</v>
      </c>
      <c r="B166" s="111" t="s">
        <v>342</v>
      </c>
      <c r="C166" s="112" t="s">
        <v>367</v>
      </c>
      <c r="D166" s="118" t="s">
        <v>368</v>
      </c>
      <c r="E166" s="114">
        <v>0.194</v>
      </c>
      <c r="F166" s="113" t="s">
        <v>143</v>
      </c>
      <c r="H166" s="115">
        <f>ROUND(E166*G166,2)</f>
        <v>0</v>
      </c>
      <c r="J166" s="115">
        <f>ROUND(E166*G166,2)</f>
        <v>0</v>
      </c>
      <c r="K166" s="116">
        <v>0.00411</v>
      </c>
      <c r="L166" s="116">
        <v>0.00079734</v>
      </c>
      <c r="O166" s="113">
        <v>20</v>
      </c>
      <c r="P166" s="113" t="s">
        <v>345</v>
      </c>
      <c r="V166" s="117" t="s">
        <v>312</v>
      </c>
      <c r="Z166" s="112" t="s">
        <v>346</v>
      </c>
    </row>
    <row r="167" spans="4:22" ht="25.5">
      <c r="D167" s="118" t="s">
        <v>369</v>
      </c>
      <c r="V167" s="117" t="s">
        <v>0</v>
      </c>
    </row>
    <row r="168" spans="4:22" ht="12.75">
      <c r="D168" s="118" t="s">
        <v>370</v>
      </c>
      <c r="V168" s="117" t="s">
        <v>0</v>
      </c>
    </row>
    <row r="169" spans="1:26" ht="12.75">
      <c r="A169" s="110">
        <v>54</v>
      </c>
      <c r="B169" s="111" t="s">
        <v>342</v>
      </c>
      <c r="C169" s="112" t="s">
        <v>371</v>
      </c>
      <c r="D169" s="118" t="s">
        <v>372</v>
      </c>
      <c r="E169" s="114">
        <v>4</v>
      </c>
      <c r="F169" s="113" t="s">
        <v>248</v>
      </c>
      <c r="H169" s="115">
        <f>ROUND(E169*G169,2)</f>
        <v>0</v>
      </c>
      <c r="J169" s="115">
        <f>ROUND(E169*G169,2)</f>
        <v>0</v>
      </c>
      <c r="O169" s="113">
        <v>20</v>
      </c>
      <c r="P169" s="113" t="s">
        <v>345</v>
      </c>
      <c r="V169" s="117" t="s">
        <v>312</v>
      </c>
      <c r="W169" s="114">
        <v>0.404</v>
      </c>
      <c r="Z169" s="112" t="s">
        <v>346</v>
      </c>
    </row>
    <row r="170" spans="4:22" ht="12.75">
      <c r="D170" s="118" t="s">
        <v>373</v>
      </c>
      <c r="V170" s="117" t="s">
        <v>0</v>
      </c>
    </row>
    <row r="171" spans="1:26" ht="12.75">
      <c r="A171" s="110">
        <v>55</v>
      </c>
      <c r="B171" s="111" t="s">
        <v>342</v>
      </c>
      <c r="C171" s="112" t="s">
        <v>374</v>
      </c>
      <c r="D171" s="118" t="s">
        <v>375</v>
      </c>
      <c r="E171" s="114">
        <v>4</v>
      </c>
      <c r="F171" s="113" t="s">
        <v>248</v>
      </c>
      <c r="H171" s="115">
        <f>ROUND(E171*G171,2)</f>
        <v>0</v>
      </c>
      <c r="J171" s="115">
        <f>ROUND(E171*G171,2)</f>
        <v>0</v>
      </c>
      <c r="O171" s="113">
        <v>20</v>
      </c>
      <c r="P171" s="113" t="s">
        <v>345</v>
      </c>
      <c r="V171" s="117" t="s">
        <v>312</v>
      </c>
      <c r="W171" s="114">
        <v>0.7</v>
      </c>
      <c r="Z171" s="112" t="s">
        <v>346</v>
      </c>
    </row>
    <row r="172" spans="4:22" ht="12.75">
      <c r="D172" s="118" t="s">
        <v>376</v>
      </c>
      <c r="V172" s="117" t="s">
        <v>0</v>
      </c>
    </row>
    <row r="173" spans="1:26" ht="12.75">
      <c r="A173" s="110">
        <v>56</v>
      </c>
      <c r="B173" s="111" t="s">
        <v>316</v>
      </c>
      <c r="C173" s="112" t="s">
        <v>377</v>
      </c>
      <c r="D173" s="118" t="s">
        <v>378</v>
      </c>
      <c r="E173" s="114">
        <v>3.25</v>
      </c>
      <c r="F173" s="113" t="s">
        <v>248</v>
      </c>
      <c r="H173" s="115">
        <v>0</v>
      </c>
      <c r="I173" s="115">
        <f>ROUND(E173*G173,2)</f>
        <v>0</v>
      </c>
      <c r="J173" s="115">
        <f>ROUND(E173*G173,2)</f>
        <v>0</v>
      </c>
      <c r="K173" s="116">
        <v>0.002</v>
      </c>
      <c r="L173" s="116">
        <v>0.0065</v>
      </c>
      <c r="O173" s="113">
        <v>20</v>
      </c>
      <c r="P173" s="113" t="s">
        <v>345</v>
      </c>
      <c r="V173" s="117" t="s">
        <v>46</v>
      </c>
      <c r="Z173" s="112" t="s">
        <v>379</v>
      </c>
    </row>
    <row r="174" spans="4:22" ht="12.75">
      <c r="D174" s="118" t="s">
        <v>380</v>
      </c>
      <c r="V174" s="117" t="s">
        <v>0</v>
      </c>
    </row>
    <row r="175" spans="4:22" ht="12.75">
      <c r="D175" s="118" t="s">
        <v>381</v>
      </c>
      <c r="V175" s="117" t="s">
        <v>0</v>
      </c>
    </row>
    <row r="176" spans="4:22" ht="12.75">
      <c r="D176" s="118" t="s">
        <v>382</v>
      </c>
      <c r="V176" s="117" t="s">
        <v>0</v>
      </c>
    </row>
    <row r="177" spans="1:26" ht="12.75">
      <c r="A177" s="110">
        <v>57</v>
      </c>
      <c r="B177" s="111" t="s">
        <v>316</v>
      </c>
      <c r="C177" s="112" t="s">
        <v>383</v>
      </c>
      <c r="D177" s="118" t="s">
        <v>384</v>
      </c>
      <c r="E177" s="114">
        <v>0.018</v>
      </c>
      <c r="F177" s="113" t="s">
        <v>385</v>
      </c>
      <c r="H177" s="115">
        <v>0</v>
      </c>
      <c r="I177" s="115">
        <f>ROUND(E177*G177,2)</f>
        <v>0</v>
      </c>
      <c r="J177" s="115">
        <f>ROUND(E177*G177,2)</f>
        <v>0</v>
      </c>
      <c r="K177" s="116">
        <v>0.076</v>
      </c>
      <c r="L177" s="116">
        <v>0.001368</v>
      </c>
      <c r="O177" s="113">
        <v>20</v>
      </c>
      <c r="P177" s="113" t="s">
        <v>345</v>
      </c>
      <c r="V177" s="117" t="s">
        <v>46</v>
      </c>
      <c r="Z177" s="112" t="s">
        <v>379</v>
      </c>
    </row>
    <row r="178" spans="4:22" ht="12.75">
      <c r="D178" s="118" t="s">
        <v>386</v>
      </c>
      <c r="V178" s="117" t="s">
        <v>0</v>
      </c>
    </row>
    <row r="179" spans="4:22" ht="12.75">
      <c r="D179" s="118" t="s">
        <v>387</v>
      </c>
      <c r="V179" s="117" t="s">
        <v>0</v>
      </c>
    </row>
    <row r="180" spans="4:22" ht="12.75">
      <c r="D180" s="118" t="s">
        <v>388</v>
      </c>
      <c r="V180" s="117" t="s">
        <v>0</v>
      </c>
    </row>
    <row r="181" spans="1:26" ht="12.75">
      <c r="A181" s="110">
        <v>58</v>
      </c>
      <c r="B181" s="111" t="s">
        <v>316</v>
      </c>
      <c r="C181" s="112" t="s">
        <v>389</v>
      </c>
      <c r="D181" s="118" t="s">
        <v>390</v>
      </c>
      <c r="E181" s="114">
        <v>0.018</v>
      </c>
      <c r="F181" s="113" t="s">
        <v>385</v>
      </c>
      <c r="H181" s="115">
        <v>0</v>
      </c>
      <c r="I181" s="115">
        <f>ROUND(E181*G181,2)</f>
        <v>0</v>
      </c>
      <c r="J181" s="115">
        <f>ROUND(E181*G181,2)</f>
        <v>0</v>
      </c>
      <c r="K181" s="116">
        <v>0.128</v>
      </c>
      <c r="L181" s="116">
        <v>0.002304</v>
      </c>
      <c r="O181" s="113">
        <v>20</v>
      </c>
      <c r="P181" s="113" t="s">
        <v>345</v>
      </c>
      <c r="V181" s="117" t="s">
        <v>46</v>
      </c>
      <c r="Z181" s="112" t="s">
        <v>391</v>
      </c>
    </row>
    <row r="182" spans="4:22" ht="12.75">
      <c r="D182" s="118" t="s">
        <v>392</v>
      </c>
      <c r="V182" s="117" t="s">
        <v>0</v>
      </c>
    </row>
    <row r="183" spans="4:22" ht="12.75">
      <c r="D183" s="118" t="s">
        <v>393</v>
      </c>
      <c r="V183" s="117" t="s">
        <v>0</v>
      </c>
    </row>
    <row r="184" spans="4:22" ht="12.75">
      <c r="D184" s="118" t="s">
        <v>394</v>
      </c>
      <c r="V184" s="117" t="s">
        <v>0</v>
      </c>
    </row>
    <row r="185" spans="1:26" ht="25.5">
      <c r="A185" s="110">
        <v>59</v>
      </c>
      <c r="B185" s="111" t="s">
        <v>342</v>
      </c>
      <c r="C185" s="112" t="s">
        <v>395</v>
      </c>
      <c r="D185" s="118" t="s">
        <v>396</v>
      </c>
      <c r="E185" s="114">
        <v>1</v>
      </c>
      <c r="F185" s="113" t="s">
        <v>256</v>
      </c>
      <c r="H185" s="115">
        <f>ROUND(E185*G185,2)</f>
        <v>0</v>
      </c>
      <c r="J185" s="115">
        <f>ROUND(E185*G185,2)</f>
        <v>0</v>
      </c>
      <c r="O185" s="113">
        <v>20</v>
      </c>
      <c r="P185" s="113" t="s">
        <v>345</v>
      </c>
      <c r="V185" s="117" t="s">
        <v>312</v>
      </c>
      <c r="W185" s="114">
        <v>0.708</v>
      </c>
      <c r="Z185" s="112" t="s">
        <v>397</v>
      </c>
    </row>
    <row r="186" spans="4:22" ht="12.75">
      <c r="D186" s="118" t="s">
        <v>398</v>
      </c>
      <c r="V186" s="117" t="s">
        <v>0</v>
      </c>
    </row>
    <row r="187" spans="1:26" ht="25.5">
      <c r="A187" s="110">
        <v>60</v>
      </c>
      <c r="B187" s="111" t="s">
        <v>342</v>
      </c>
      <c r="C187" s="112" t="s">
        <v>399</v>
      </c>
      <c r="D187" s="118" t="s">
        <v>400</v>
      </c>
      <c r="E187" s="114">
        <v>4.72</v>
      </c>
      <c r="F187" s="113" t="s">
        <v>256</v>
      </c>
      <c r="H187" s="115">
        <f>ROUND(E187*G187,2)</f>
        <v>0</v>
      </c>
      <c r="J187" s="115">
        <f>ROUND(E187*G187,2)</f>
        <v>0</v>
      </c>
      <c r="O187" s="113">
        <v>20</v>
      </c>
      <c r="P187" s="113" t="s">
        <v>345</v>
      </c>
      <c r="V187" s="117" t="s">
        <v>312</v>
      </c>
      <c r="W187" s="114">
        <v>3.07744</v>
      </c>
      <c r="Z187" s="112" t="s">
        <v>397</v>
      </c>
    </row>
    <row r="188" spans="4:22" ht="12.75">
      <c r="D188" s="118" t="s">
        <v>401</v>
      </c>
      <c r="V188" s="117" t="s">
        <v>0</v>
      </c>
    </row>
    <row r="189" spans="1:26" ht="12.75">
      <c r="A189" s="110">
        <v>61</v>
      </c>
      <c r="B189" s="111" t="s">
        <v>342</v>
      </c>
      <c r="C189" s="112" t="s">
        <v>402</v>
      </c>
      <c r="D189" s="118" t="s">
        <v>403</v>
      </c>
      <c r="E189" s="114">
        <v>27.5</v>
      </c>
      <c r="F189" s="113" t="s">
        <v>256</v>
      </c>
      <c r="H189" s="115">
        <f>ROUND(E189*G189,2)</f>
        <v>0</v>
      </c>
      <c r="J189" s="115">
        <f>ROUND(E189*G189,2)</f>
        <v>0</v>
      </c>
      <c r="K189" s="116">
        <v>0.00026</v>
      </c>
      <c r="L189" s="116">
        <v>0.00715</v>
      </c>
      <c r="O189" s="113">
        <v>20</v>
      </c>
      <c r="P189" s="113" t="s">
        <v>345</v>
      </c>
      <c r="V189" s="117" t="s">
        <v>312</v>
      </c>
      <c r="W189" s="114">
        <v>9.46</v>
      </c>
      <c r="Z189" s="112" t="s">
        <v>397</v>
      </c>
    </row>
    <row r="190" spans="4:22" ht="12.75">
      <c r="D190" s="118" t="s">
        <v>404</v>
      </c>
      <c r="V190" s="117" t="s">
        <v>0</v>
      </c>
    </row>
    <row r="191" spans="4:22" ht="12.75">
      <c r="D191" s="118" t="s">
        <v>405</v>
      </c>
      <c r="V191" s="117" t="s">
        <v>0</v>
      </c>
    </row>
    <row r="192" spans="1:26" ht="12.75" customHeight="1">
      <c r="A192" s="110">
        <v>62</v>
      </c>
      <c r="B192" s="111" t="s">
        <v>342</v>
      </c>
      <c r="C192" s="112" t="s">
        <v>406</v>
      </c>
      <c r="D192" s="118" t="s">
        <v>407</v>
      </c>
      <c r="E192" s="114">
        <v>3.25</v>
      </c>
      <c r="F192" s="113" t="s">
        <v>256</v>
      </c>
      <c r="H192" s="115">
        <f>ROUND(E192*G192,2)</f>
        <v>0</v>
      </c>
      <c r="J192" s="115">
        <f>ROUND(E192*G192,2)</f>
        <v>0</v>
      </c>
      <c r="K192" s="116">
        <v>0.02614</v>
      </c>
      <c r="L192" s="116">
        <v>0.084955</v>
      </c>
      <c r="O192" s="113">
        <v>20</v>
      </c>
      <c r="P192" s="113" t="s">
        <v>345</v>
      </c>
      <c r="V192" s="117" t="s">
        <v>312</v>
      </c>
      <c r="W192" s="114">
        <v>2.717</v>
      </c>
      <c r="Z192" s="112" t="s">
        <v>397</v>
      </c>
    </row>
    <row r="193" spans="4:22" ht="25.5">
      <c r="D193" s="118" t="s">
        <v>408</v>
      </c>
      <c r="V193" s="117" t="s">
        <v>0</v>
      </c>
    </row>
    <row r="194" spans="1:26" ht="12.75">
      <c r="A194" s="110">
        <v>63</v>
      </c>
      <c r="B194" s="111" t="s">
        <v>316</v>
      </c>
      <c r="C194" s="112" t="s">
        <v>409</v>
      </c>
      <c r="D194" s="118" t="s">
        <v>410</v>
      </c>
      <c r="E194" s="114">
        <v>0.136</v>
      </c>
      <c r="F194" s="113" t="s">
        <v>143</v>
      </c>
      <c r="H194" s="115">
        <v>0</v>
      </c>
      <c r="I194" s="115">
        <f>ROUND(E194*G194,2)</f>
        <v>0</v>
      </c>
      <c r="J194" s="115">
        <f>ROUND(E194*G194,2)</f>
        <v>0</v>
      </c>
      <c r="K194" s="116">
        <v>0.77</v>
      </c>
      <c r="L194" s="116">
        <v>0.10472</v>
      </c>
      <c r="O194" s="113">
        <v>20</v>
      </c>
      <c r="P194" s="113" t="s">
        <v>345</v>
      </c>
      <c r="V194" s="117" t="s">
        <v>46</v>
      </c>
      <c r="Z194" s="112" t="s">
        <v>358</v>
      </c>
    </row>
    <row r="195" spans="4:22" ht="12.75">
      <c r="D195" s="118" t="s">
        <v>411</v>
      </c>
      <c r="V195" s="117" t="s">
        <v>0</v>
      </c>
    </row>
    <row r="196" spans="4:22" ht="12.75">
      <c r="D196" s="118" t="s">
        <v>412</v>
      </c>
      <c r="V196" s="117" t="s">
        <v>0</v>
      </c>
    </row>
    <row r="197" spans="1:26" ht="25.5">
      <c r="A197" s="110">
        <v>64</v>
      </c>
      <c r="B197" s="111" t="s">
        <v>342</v>
      </c>
      <c r="C197" s="112" t="s">
        <v>413</v>
      </c>
      <c r="D197" s="118" t="s">
        <v>414</v>
      </c>
      <c r="E197" s="114">
        <v>4.378</v>
      </c>
      <c r="F197" s="113" t="s">
        <v>152</v>
      </c>
      <c r="H197" s="115">
        <f>ROUND(E197*G197,2)</f>
        <v>0</v>
      </c>
      <c r="J197" s="115">
        <f>ROUND(E197*G197,2)</f>
        <v>0</v>
      </c>
      <c r="O197" s="113">
        <v>20</v>
      </c>
      <c r="P197" s="113" t="s">
        <v>345</v>
      </c>
      <c r="V197" s="117" t="s">
        <v>312</v>
      </c>
      <c r="W197" s="114">
        <v>3.91831</v>
      </c>
      <c r="Z197" s="112" t="s">
        <v>397</v>
      </c>
    </row>
    <row r="198" spans="4:22" ht="12.75">
      <c r="D198" s="118" t="s">
        <v>415</v>
      </c>
      <c r="V198" s="117" t="s">
        <v>0</v>
      </c>
    </row>
    <row r="199" spans="4:22" ht="12.75">
      <c r="D199" s="118" t="s">
        <v>416</v>
      </c>
      <c r="V199" s="117" t="s">
        <v>0</v>
      </c>
    </row>
    <row r="200" spans="4:22" ht="12.75">
      <c r="D200" s="118" t="s">
        <v>417</v>
      </c>
      <c r="V200" s="117" t="s">
        <v>0</v>
      </c>
    </row>
    <row r="201" spans="4:22" ht="12.75">
      <c r="D201" s="118" t="s">
        <v>418</v>
      </c>
      <c r="V201" s="117" t="s">
        <v>0</v>
      </c>
    </row>
    <row r="202" spans="1:26" ht="12.75">
      <c r="A202" s="110">
        <v>65</v>
      </c>
      <c r="B202" s="111" t="s">
        <v>316</v>
      </c>
      <c r="C202" s="112" t="s">
        <v>419</v>
      </c>
      <c r="D202" s="118" t="s">
        <v>420</v>
      </c>
      <c r="E202" s="114">
        <v>0.12</v>
      </c>
      <c r="F202" s="113" t="s">
        <v>143</v>
      </c>
      <c r="H202" s="115">
        <v>0</v>
      </c>
      <c r="I202" s="115">
        <f>ROUND(E202*G202,2)</f>
        <v>0</v>
      </c>
      <c r="J202" s="115">
        <f>ROUND(E202*G202,2)</f>
        <v>0</v>
      </c>
      <c r="K202" s="116">
        <v>0.55</v>
      </c>
      <c r="L202" s="116">
        <v>0.066</v>
      </c>
      <c r="O202" s="113">
        <v>20</v>
      </c>
      <c r="P202" s="113" t="s">
        <v>345</v>
      </c>
      <c r="V202" s="117" t="s">
        <v>46</v>
      </c>
      <c r="Z202" s="112" t="s">
        <v>358</v>
      </c>
    </row>
    <row r="203" spans="4:22" ht="25.5">
      <c r="D203" s="118" t="s">
        <v>421</v>
      </c>
      <c r="V203" s="117" t="s">
        <v>0</v>
      </c>
    </row>
    <row r="204" spans="1:26" ht="25.5">
      <c r="A204" s="110">
        <v>66</v>
      </c>
      <c r="B204" s="111" t="s">
        <v>342</v>
      </c>
      <c r="C204" s="112" t="s">
        <v>422</v>
      </c>
      <c r="D204" s="118" t="s">
        <v>423</v>
      </c>
      <c r="E204" s="114">
        <v>559.3</v>
      </c>
      <c r="F204" s="113" t="s">
        <v>152</v>
      </c>
      <c r="H204" s="115">
        <f>ROUND(E204*G204,2)</f>
        <v>0</v>
      </c>
      <c r="J204" s="115">
        <f>ROUND(E204*G204,2)</f>
        <v>0</v>
      </c>
      <c r="O204" s="113">
        <v>20</v>
      </c>
      <c r="P204" s="113" t="s">
        <v>345</v>
      </c>
      <c r="V204" s="117" t="s">
        <v>312</v>
      </c>
      <c r="W204" s="114">
        <v>93.9624</v>
      </c>
      <c r="Z204" s="112" t="s">
        <v>397</v>
      </c>
    </row>
    <row r="205" spans="4:22" ht="12.75">
      <c r="D205" s="118" t="s">
        <v>347</v>
      </c>
      <c r="V205" s="117" t="s">
        <v>0</v>
      </c>
    </row>
    <row r="206" spans="4:22" ht="12.75">
      <c r="D206" s="118" t="s">
        <v>424</v>
      </c>
      <c r="V206" s="117" t="s">
        <v>0</v>
      </c>
    </row>
    <row r="207" spans="4:22" ht="12.75">
      <c r="D207" s="118" t="s">
        <v>349</v>
      </c>
      <c r="V207" s="117" t="s">
        <v>0</v>
      </c>
    </row>
    <row r="208" spans="4:22" ht="12.75">
      <c r="D208" s="118" t="s">
        <v>425</v>
      </c>
      <c r="V208" s="117" t="s">
        <v>0</v>
      </c>
    </row>
    <row r="209" spans="4:22" ht="12.75">
      <c r="D209" s="118" t="s">
        <v>351</v>
      </c>
      <c r="V209" s="117" t="s">
        <v>0</v>
      </c>
    </row>
    <row r="210" spans="1:26" ht="12.75">
      <c r="A210" s="110">
        <v>67</v>
      </c>
      <c r="B210" s="111" t="s">
        <v>316</v>
      </c>
      <c r="C210" s="112" t="s">
        <v>426</v>
      </c>
      <c r="D210" s="118" t="s">
        <v>427</v>
      </c>
      <c r="E210" s="114">
        <v>3170.536</v>
      </c>
      <c r="F210" s="113" t="s">
        <v>256</v>
      </c>
      <c r="H210" s="115">
        <v>0</v>
      </c>
      <c r="I210" s="115">
        <f>ROUND(E210*G210,2)</f>
        <v>0</v>
      </c>
      <c r="J210" s="115">
        <f>ROUND(E210*G210,2)</f>
        <v>0</v>
      </c>
      <c r="K210" s="116">
        <v>0.00083</v>
      </c>
      <c r="L210" s="116">
        <v>2.63154488</v>
      </c>
      <c r="O210" s="113">
        <v>20</v>
      </c>
      <c r="P210" s="113" t="s">
        <v>345</v>
      </c>
      <c r="V210" s="117" t="s">
        <v>46</v>
      </c>
      <c r="Z210" s="112" t="s">
        <v>358</v>
      </c>
    </row>
    <row r="211" spans="4:22" ht="12.75">
      <c r="D211" s="118" t="s">
        <v>428</v>
      </c>
      <c r="V211" s="117" t="s">
        <v>0</v>
      </c>
    </row>
    <row r="212" spans="4:22" ht="25.5">
      <c r="D212" s="118" t="s">
        <v>429</v>
      </c>
      <c r="V212" s="117" t="s">
        <v>0</v>
      </c>
    </row>
    <row r="213" spans="4:22" ht="12.75">
      <c r="D213" s="118" t="s">
        <v>430</v>
      </c>
      <c r="V213" s="117" t="s">
        <v>0</v>
      </c>
    </row>
    <row r="214" spans="4:22" ht="12.75">
      <c r="D214" s="118" t="s">
        <v>431</v>
      </c>
      <c r="V214" s="117" t="s">
        <v>0</v>
      </c>
    </row>
    <row r="215" spans="4:22" ht="12.75">
      <c r="D215" s="118" t="s">
        <v>432</v>
      </c>
      <c r="V215" s="117" t="s">
        <v>0</v>
      </c>
    </row>
    <row r="216" spans="1:26" ht="12.75">
      <c r="A216" s="110">
        <v>68</v>
      </c>
      <c r="B216" s="111" t="s">
        <v>342</v>
      </c>
      <c r="C216" s="112" t="s">
        <v>433</v>
      </c>
      <c r="D216" s="118" t="s">
        <v>434</v>
      </c>
      <c r="E216" s="114">
        <v>559.3</v>
      </c>
      <c r="F216" s="113" t="s">
        <v>152</v>
      </c>
      <c r="H216" s="115">
        <f>ROUND(E216*G216,2)</f>
        <v>0</v>
      </c>
      <c r="J216" s="115">
        <f>ROUND(E216*G216,2)</f>
        <v>0</v>
      </c>
      <c r="M216" s="114">
        <v>0.005</v>
      </c>
      <c r="N216" s="114">
        <v>2.7965</v>
      </c>
      <c r="O216" s="113">
        <v>20</v>
      </c>
      <c r="P216" s="113" t="s">
        <v>345</v>
      </c>
      <c r="V216" s="117" t="s">
        <v>312</v>
      </c>
      <c r="W216" s="114">
        <v>33.558</v>
      </c>
      <c r="Z216" s="112" t="s">
        <v>397</v>
      </c>
    </row>
    <row r="217" spans="4:22" ht="12.75">
      <c r="D217" s="118" t="s">
        <v>435</v>
      </c>
      <c r="V217" s="117" t="s">
        <v>0</v>
      </c>
    </row>
    <row r="218" spans="4:22" ht="12.75">
      <c r="D218" s="118" t="s">
        <v>424</v>
      </c>
      <c r="V218" s="117" t="s">
        <v>0</v>
      </c>
    </row>
    <row r="219" spans="4:22" ht="12.75">
      <c r="D219" s="118" t="s">
        <v>349</v>
      </c>
      <c r="V219" s="117" t="s">
        <v>0</v>
      </c>
    </row>
    <row r="220" spans="4:22" ht="12.75">
      <c r="D220" s="118" t="s">
        <v>350</v>
      </c>
      <c r="V220" s="117" t="s">
        <v>0</v>
      </c>
    </row>
    <row r="221" spans="4:22" ht="12.75">
      <c r="D221" s="118" t="s">
        <v>436</v>
      </c>
      <c r="V221" s="117" t="s">
        <v>0</v>
      </c>
    </row>
    <row r="222" spans="1:26" ht="25.5">
      <c r="A222" s="110">
        <v>69</v>
      </c>
      <c r="B222" s="111" t="s">
        <v>342</v>
      </c>
      <c r="C222" s="112" t="s">
        <v>437</v>
      </c>
      <c r="D222" s="118" t="s">
        <v>438</v>
      </c>
      <c r="E222" s="114">
        <v>4.648</v>
      </c>
      <c r="F222" s="113" t="s">
        <v>152</v>
      </c>
      <c r="H222" s="115">
        <f>ROUND(E222*G222,2)</f>
        <v>0</v>
      </c>
      <c r="J222" s="115">
        <f>ROUND(E222*G222,2)</f>
        <v>0</v>
      </c>
      <c r="M222" s="114">
        <v>0.017</v>
      </c>
      <c r="N222" s="114">
        <v>0.079016</v>
      </c>
      <c r="O222" s="113">
        <v>20</v>
      </c>
      <c r="P222" s="113" t="s">
        <v>345</v>
      </c>
      <c r="V222" s="117" t="s">
        <v>312</v>
      </c>
      <c r="W222" s="114">
        <v>0.8134</v>
      </c>
      <c r="Z222" s="112" t="s">
        <v>397</v>
      </c>
    </row>
    <row r="223" spans="4:22" ht="12.75">
      <c r="D223" s="118" t="s">
        <v>439</v>
      </c>
      <c r="V223" s="117" t="s">
        <v>0</v>
      </c>
    </row>
    <row r="224" spans="4:22" ht="12.75">
      <c r="D224" s="118" t="s">
        <v>440</v>
      </c>
      <c r="V224" s="117" t="s">
        <v>0</v>
      </c>
    </row>
    <row r="225" spans="4:22" ht="12.75">
      <c r="D225" s="118" t="s">
        <v>417</v>
      </c>
      <c r="V225" s="117" t="s">
        <v>0</v>
      </c>
    </row>
    <row r="226" spans="4:22" ht="12.75">
      <c r="D226" s="118" t="s">
        <v>441</v>
      </c>
      <c r="V226" s="117" t="s">
        <v>0</v>
      </c>
    </row>
    <row r="227" spans="1:26" ht="12.75">
      <c r="A227" s="110">
        <v>70</v>
      </c>
      <c r="B227" s="111" t="s">
        <v>342</v>
      </c>
      <c r="C227" s="112" t="s">
        <v>442</v>
      </c>
      <c r="D227" s="118" t="s">
        <v>443</v>
      </c>
      <c r="E227" s="114">
        <v>5.421</v>
      </c>
      <c r="F227" s="113" t="s">
        <v>143</v>
      </c>
      <c r="H227" s="115">
        <f>ROUND(E227*G227,2)</f>
        <v>0</v>
      </c>
      <c r="J227" s="115">
        <f>ROUND(E227*G227,2)</f>
        <v>0</v>
      </c>
      <c r="K227" s="116">
        <v>0.02089</v>
      </c>
      <c r="L227" s="116">
        <v>0.11324469</v>
      </c>
      <c r="O227" s="113">
        <v>20</v>
      </c>
      <c r="P227" s="113" t="s">
        <v>345</v>
      </c>
      <c r="V227" s="117" t="s">
        <v>312</v>
      </c>
      <c r="Z227" s="112" t="s">
        <v>397</v>
      </c>
    </row>
    <row r="228" spans="4:22" ht="12.75">
      <c r="D228" s="118" t="s">
        <v>444</v>
      </c>
      <c r="V228" s="117" t="s">
        <v>0</v>
      </c>
    </row>
    <row r="229" spans="4:22" ht="12.75">
      <c r="D229" s="118" t="s">
        <v>445</v>
      </c>
      <c r="V229" s="117" t="s">
        <v>0</v>
      </c>
    </row>
    <row r="230" spans="4:22" ht="12.75">
      <c r="D230" s="118" t="s">
        <v>446</v>
      </c>
      <c r="V230" s="117" t="s">
        <v>0</v>
      </c>
    </row>
    <row r="231" spans="4:22" ht="12.75">
      <c r="D231" s="118" t="s">
        <v>447</v>
      </c>
      <c r="V231" s="117" t="s">
        <v>0</v>
      </c>
    </row>
    <row r="232" spans="1:26" ht="12.75">
      <c r="A232" s="110">
        <v>71</v>
      </c>
      <c r="B232" s="111" t="s">
        <v>342</v>
      </c>
      <c r="C232" s="112" t="s">
        <v>448</v>
      </c>
      <c r="D232" s="118" t="s">
        <v>449</v>
      </c>
      <c r="E232" s="114">
        <v>1.2</v>
      </c>
      <c r="F232" s="113" t="s">
        <v>152</v>
      </c>
      <c r="H232" s="115">
        <f>ROUND(E232*G232,2)</f>
        <v>0</v>
      </c>
      <c r="J232" s="115">
        <f>ROUND(E232*G232,2)</f>
        <v>0</v>
      </c>
      <c r="O232" s="113">
        <v>20</v>
      </c>
      <c r="P232" s="113" t="s">
        <v>345</v>
      </c>
      <c r="V232" s="117" t="s">
        <v>312</v>
      </c>
      <c r="W232" s="114">
        <v>0.1608</v>
      </c>
      <c r="Z232" s="112" t="s">
        <v>450</v>
      </c>
    </row>
    <row r="233" spans="4:22" ht="12.75">
      <c r="D233" s="118" t="s">
        <v>451</v>
      </c>
      <c r="V233" s="117" t="s">
        <v>0</v>
      </c>
    </row>
    <row r="234" spans="1:26" ht="12.75">
      <c r="A234" s="110">
        <v>72</v>
      </c>
      <c r="B234" s="111" t="s">
        <v>316</v>
      </c>
      <c r="C234" s="112" t="s">
        <v>452</v>
      </c>
      <c r="D234" s="118" t="s">
        <v>453</v>
      </c>
      <c r="E234" s="114">
        <v>1</v>
      </c>
      <c r="F234" s="113" t="s">
        <v>248</v>
      </c>
      <c r="H234" s="115">
        <v>0</v>
      </c>
      <c r="I234" s="115">
        <f>ROUND(E234*G234,2)</f>
        <v>0</v>
      </c>
      <c r="J234" s="115">
        <f>ROUND(E234*G234,2)</f>
        <v>0</v>
      </c>
      <c r="K234" s="116">
        <v>0.03</v>
      </c>
      <c r="L234" s="116">
        <v>0.03</v>
      </c>
      <c r="O234" s="113">
        <v>20</v>
      </c>
      <c r="P234" s="113" t="s">
        <v>345</v>
      </c>
      <c r="V234" s="117" t="s">
        <v>46</v>
      </c>
      <c r="Z234" s="112" t="s">
        <v>454</v>
      </c>
    </row>
    <row r="235" spans="1:26" ht="25.5">
      <c r="A235" s="110">
        <v>73</v>
      </c>
      <c r="B235" s="111" t="s">
        <v>342</v>
      </c>
      <c r="C235" s="112" t="s">
        <v>455</v>
      </c>
      <c r="D235" s="118" t="s">
        <v>456</v>
      </c>
      <c r="E235" s="114">
        <v>43.736</v>
      </c>
      <c r="F235" s="113" t="s">
        <v>152</v>
      </c>
      <c r="H235" s="115">
        <f>ROUND(E235*G235,2)</f>
        <v>0</v>
      </c>
      <c r="J235" s="115">
        <f>ROUND(E235*G235,2)</f>
        <v>0</v>
      </c>
      <c r="O235" s="113">
        <v>20</v>
      </c>
      <c r="P235" s="113" t="s">
        <v>345</v>
      </c>
      <c r="V235" s="117" t="s">
        <v>312</v>
      </c>
      <c r="W235" s="114">
        <v>13.033328</v>
      </c>
      <c r="Z235" s="112" t="s">
        <v>346</v>
      </c>
    </row>
    <row r="236" spans="4:22" ht="12.75">
      <c r="D236" s="118" t="s">
        <v>457</v>
      </c>
      <c r="V236" s="117" t="s">
        <v>0</v>
      </c>
    </row>
    <row r="237" spans="4:22" ht="12.75">
      <c r="D237" s="118" t="s">
        <v>458</v>
      </c>
      <c r="V237" s="117" t="s">
        <v>0</v>
      </c>
    </row>
    <row r="238" spans="4:22" ht="12.75">
      <c r="D238" s="118" t="s">
        <v>459</v>
      </c>
      <c r="V238" s="117" t="s">
        <v>0</v>
      </c>
    </row>
    <row r="239" spans="4:22" ht="12.75">
      <c r="D239" s="118" t="s">
        <v>460</v>
      </c>
      <c r="V239" s="117" t="s">
        <v>0</v>
      </c>
    </row>
    <row r="240" spans="4:22" ht="12.75">
      <c r="D240" s="118" t="s">
        <v>461</v>
      </c>
      <c r="V240" s="117" t="s">
        <v>0</v>
      </c>
    </row>
    <row r="241" spans="1:26" ht="13.5" customHeight="1">
      <c r="A241" s="110">
        <v>74</v>
      </c>
      <c r="B241" s="111" t="s">
        <v>316</v>
      </c>
      <c r="C241" s="112" t="s">
        <v>356</v>
      </c>
      <c r="D241" s="118" t="s">
        <v>357</v>
      </c>
      <c r="E241" s="114">
        <v>1.203</v>
      </c>
      <c r="F241" s="113" t="s">
        <v>143</v>
      </c>
      <c r="H241" s="115">
        <v>0</v>
      </c>
      <c r="I241" s="115">
        <f>ROUND(E241*G241,2)</f>
        <v>0</v>
      </c>
      <c r="J241" s="115">
        <f>ROUND(E241*G241,2)</f>
        <v>0</v>
      </c>
      <c r="K241" s="116">
        <v>0.55</v>
      </c>
      <c r="L241" s="116">
        <v>0.66165</v>
      </c>
      <c r="O241" s="113">
        <v>20</v>
      </c>
      <c r="P241" s="113" t="s">
        <v>345</v>
      </c>
      <c r="V241" s="117" t="s">
        <v>46</v>
      </c>
      <c r="Z241" s="112" t="s">
        <v>358</v>
      </c>
    </row>
    <row r="242" spans="4:22" ht="12.75">
      <c r="D242" s="118" t="s">
        <v>462</v>
      </c>
      <c r="V242" s="117" t="s">
        <v>0</v>
      </c>
    </row>
    <row r="243" spans="1:26" ht="12.75">
      <c r="A243" s="110">
        <v>75</v>
      </c>
      <c r="B243" s="111" t="s">
        <v>342</v>
      </c>
      <c r="C243" s="112" t="s">
        <v>463</v>
      </c>
      <c r="D243" s="118" t="s">
        <v>464</v>
      </c>
      <c r="E243" s="114">
        <v>43.735</v>
      </c>
      <c r="F243" s="113" t="s">
        <v>152</v>
      </c>
      <c r="H243" s="115">
        <f>ROUND(E243*G243,2)</f>
        <v>0</v>
      </c>
      <c r="J243" s="115">
        <f>ROUND(E243*G243,2)</f>
        <v>0</v>
      </c>
      <c r="M243" s="114">
        <v>0.014</v>
      </c>
      <c r="N243" s="114">
        <v>0.61229</v>
      </c>
      <c r="O243" s="113">
        <v>20</v>
      </c>
      <c r="P243" s="113" t="s">
        <v>345</v>
      </c>
      <c r="V243" s="117" t="s">
        <v>312</v>
      </c>
      <c r="W243" s="114">
        <v>5.554345</v>
      </c>
      <c r="Z243" s="112" t="s">
        <v>346</v>
      </c>
    </row>
    <row r="244" spans="4:22" ht="12.75">
      <c r="D244" s="118" t="s">
        <v>465</v>
      </c>
      <c r="V244" s="117" t="s">
        <v>0</v>
      </c>
    </row>
    <row r="245" spans="4:22" ht="12.75">
      <c r="D245" s="118" t="s">
        <v>466</v>
      </c>
      <c r="V245" s="117" t="s">
        <v>0</v>
      </c>
    </row>
    <row r="246" spans="4:22" ht="25.5">
      <c r="D246" s="118" t="s">
        <v>467</v>
      </c>
      <c r="V246" s="117" t="s">
        <v>0</v>
      </c>
    </row>
    <row r="247" spans="4:22" ht="12.75">
      <c r="D247" s="118" t="s">
        <v>468</v>
      </c>
      <c r="V247" s="117" t="s">
        <v>0</v>
      </c>
    </row>
    <row r="248" spans="4:22" ht="12.75">
      <c r="D248" s="118" t="s">
        <v>469</v>
      </c>
      <c r="V248" s="117" t="s">
        <v>0</v>
      </c>
    </row>
    <row r="249" spans="1:26" ht="12.75">
      <c r="A249" s="110">
        <v>76</v>
      </c>
      <c r="B249" s="111" t="s">
        <v>342</v>
      </c>
      <c r="C249" s="112" t="s">
        <v>470</v>
      </c>
      <c r="D249" s="118" t="s">
        <v>471</v>
      </c>
      <c r="E249" s="114">
        <v>1.093</v>
      </c>
      <c r="F249" s="113" t="s">
        <v>143</v>
      </c>
      <c r="H249" s="115">
        <f>ROUND(E249*G249,2)</f>
        <v>0</v>
      </c>
      <c r="J249" s="115">
        <f>ROUND(E249*G249,2)</f>
        <v>0</v>
      </c>
      <c r="K249" s="116">
        <v>0.0028</v>
      </c>
      <c r="L249" s="116">
        <v>0.0030604</v>
      </c>
      <c r="O249" s="113">
        <v>20</v>
      </c>
      <c r="P249" s="113" t="s">
        <v>345</v>
      </c>
      <c r="V249" s="117" t="s">
        <v>312</v>
      </c>
      <c r="Z249" s="112" t="s">
        <v>346</v>
      </c>
    </row>
    <row r="250" spans="4:22" ht="12.75">
      <c r="D250" s="118" t="s">
        <v>472</v>
      </c>
      <c r="V250" s="117" t="s">
        <v>0</v>
      </c>
    </row>
    <row r="251" spans="1:26" ht="12.75">
      <c r="A251" s="110">
        <v>77</v>
      </c>
      <c r="B251" s="111" t="s">
        <v>342</v>
      </c>
      <c r="C251" s="112" t="s">
        <v>473</v>
      </c>
      <c r="D251" s="118" t="s">
        <v>474</v>
      </c>
      <c r="E251" s="114">
        <v>8</v>
      </c>
      <c r="F251" s="113" t="s">
        <v>310</v>
      </c>
      <c r="H251" s="115">
        <f>ROUND(E251*G251,2)</f>
        <v>0</v>
      </c>
      <c r="J251" s="115">
        <f>ROUND(E251*G251,2)</f>
        <v>0</v>
      </c>
      <c r="O251" s="113">
        <v>20</v>
      </c>
      <c r="P251" s="113" t="s">
        <v>345</v>
      </c>
      <c r="V251" s="117" t="s">
        <v>312</v>
      </c>
      <c r="W251" s="114">
        <v>8</v>
      </c>
      <c r="Z251" s="112" t="s">
        <v>346</v>
      </c>
    </row>
    <row r="252" spans="4:22" ht="25.5">
      <c r="D252" s="118" t="s">
        <v>475</v>
      </c>
      <c r="V252" s="117" t="s">
        <v>0</v>
      </c>
    </row>
    <row r="253" spans="1:26" ht="14.25" customHeight="1">
      <c r="A253" s="110">
        <v>78</v>
      </c>
      <c r="B253" s="111" t="s">
        <v>342</v>
      </c>
      <c r="C253" s="112" t="s">
        <v>476</v>
      </c>
      <c r="D253" s="118" t="s">
        <v>477</v>
      </c>
      <c r="E253" s="114">
        <v>44.932</v>
      </c>
      <c r="F253" s="113" t="s">
        <v>323</v>
      </c>
      <c r="H253" s="115">
        <f>ROUND(E253*G253,2)</f>
        <v>0</v>
      </c>
      <c r="J253" s="115">
        <f>ROUND(E253*G253,2)</f>
        <v>0</v>
      </c>
      <c r="O253" s="113">
        <v>20</v>
      </c>
      <c r="P253" s="113" t="s">
        <v>345</v>
      </c>
      <c r="V253" s="117" t="s">
        <v>312</v>
      </c>
      <c r="Z253" s="112" t="s">
        <v>346</v>
      </c>
    </row>
    <row r="254" spans="4:23" ht="18.75" customHeight="1">
      <c r="D254" s="129" t="s">
        <v>478</v>
      </c>
      <c r="E254" s="115">
        <v>4682.46</v>
      </c>
      <c r="H254" s="115">
        <f>SUM(H148:H253)</f>
        <v>0</v>
      </c>
      <c r="I254" s="115">
        <f>SUM(I148:I253)</f>
        <v>0</v>
      </c>
      <c r="J254" s="115">
        <f>SUM(J148:J253)</f>
        <v>0</v>
      </c>
      <c r="L254" s="116">
        <v>3.83099431</v>
      </c>
      <c r="N254" s="114">
        <v>3.596656</v>
      </c>
      <c r="W254" s="114">
        <v>211.111548</v>
      </c>
    </row>
    <row r="255" ht="21.75" customHeight="1">
      <c r="D255" s="128" t="s">
        <v>479</v>
      </c>
    </row>
    <row r="256" spans="1:26" ht="12.75">
      <c r="A256" s="110">
        <v>79</v>
      </c>
      <c r="B256" s="111" t="s">
        <v>480</v>
      </c>
      <c r="C256" s="112" t="s">
        <v>481</v>
      </c>
      <c r="D256" s="118" t="s">
        <v>482</v>
      </c>
      <c r="E256" s="114">
        <v>73.07</v>
      </c>
      <c r="F256" s="113" t="s">
        <v>256</v>
      </c>
      <c r="H256" s="115">
        <f>ROUND(E256*G256,2)</f>
        <v>0</v>
      </c>
      <c r="J256" s="115">
        <f>ROUND(E256*G256,2)</f>
        <v>0</v>
      </c>
      <c r="K256" s="116">
        <v>0.00177</v>
      </c>
      <c r="L256" s="116">
        <v>0.1293339</v>
      </c>
      <c r="O256" s="113">
        <v>20</v>
      </c>
      <c r="P256" s="113" t="s">
        <v>483</v>
      </c>
      <c r="V256" s="117" t="s">
        <v>312</v>
      </c>
      <c r="W256" s="114">
        <v>10.52208</v>
      </c>
      <c r="Z256" s="112" t="s">
        <v>484</v>
      </c>
    </row>
    <row r="257" spans="4:22" ht="12.75">
      <c r="D257" s="118" t="s">
        <v>485</v>
      </c>
      <c r="V257" s="117" t="s">
        <v>0</v>
      </c>
    </row>
    <row r="258" spans="4:22" ht="12.75">
      <c r="D258" s="118" t="s">
        <v>486</v>
      </c>
      <c r="V258" s="117" t="s">
        <v>0</v>
      </c>
    </row>
    <row r="259" spans="4:22" ht="12.75">
      <c r="D259" s="118" t="s">
        <v>487</v>
      </c>
      <c r="V259" s="117" t="s">
        <v>0</v>
      </c>
    </row>
    <row r="260" spans="4:22" ht="12.75">
      <c r="D260" s="118" t="s">
        <v>488</v>
      </c>
      <c r="V260" s="117" t="s">
        <v>0</v>
      </c>
    </row>
    <row r="261" spans="4:22" ht="12.75">
      <c r="D261" s="118" t="s">
        <v>489</v>
      </c>
      <c r="V261" s="117" t="s">
        <v>0</v>
      </c>
    </row>
    <row r="262" spans="4:22" ht="12.75">
      <c r="D262" s="118" t="s">
        <v>490</v>
      </c>
      <c r="V262" s="117" t="s">
        <v>0</v>
      </c>
    </row>
    <row r="263" spans="1:26" ht="12.75">
      <c r="A263" s="110">
        <v>80</v>
      </c>
      <c r="B263" s="111" t="s">
        <v>480</v>
      </c>
      <c r="C263" s="112" t="s">
        <v>491</v>
      </c>
      <c r="D263" s="118" t="s">
        <v>492</v>
      </c>
      <c r="E263" s="114">
        <v>6.83</v>
      </c>
      <c r="F263" s="113" t="s">
        <v>256</v>
      </c>
      <c r="H263" s="115">
        <f>ROUND(E263*G263,2)</f>
        <v>0</v>
      </c>
      <c r="J263" s="115">
        <f>ROUND(E263*G263,2)</f>
        <v>0</v>
      </c>
      <c r="K263" s="116">
        <v>0.00317</v>
      </c>
      <c r="L263" s="116">
        <v>0.0216511</v>
      </c>
      <c r="O263" s="113">
        <v>20</v>
      </c>
      <c r="P263" s="113" t="s">
        <v>483</v>
      </c>
      <c r="V263" s="117" t="s">
        <v>312</v>
      </c>
      <c r="W263" s="114">
        <v>2.15828</v>
      </c>
      <c r="Z263" s="112" t="s">
        <v>484</v>
      </c>
    </row>
    <row r="264" spans="4:22" ht="12.75">
      <c r="D264" s="118" t="s">
        <v>493</v>
      </c>
      <c r="V264" s="117" t="s">
        <v>0</v>
      </c>
    </row>
    <row r="265" spans="4:22" ht="12.75">
      <c r="D265" s="118" t="s">
        <v>494</v>
      </c>
      <c r="V265" s="117" t="s">
        <v>0</v>
      </c>
    </row>
    <row r="266" spans="1:26" ht="12.75">
      <c r="A266" s="110">
        <v>81</v>
      </c>
      <c r="B266" s="111" t="s">
        <v>480</v>
      </c>
      <c r="C266" s="112" t="s">
        <v>495</v>
      </c>
      <c r="D266" s="118" t="s">
        <v>496</v>
      </c>
      <c r="E266" s="114">
        <v>82.1</v>
      </c>
      <c r="F266" s="113" t="s">
        <v>256</v>
      </c>
      <c r="H266" s="115">
        <f>ROUND(E266*G266,2)</f>
        <v>0</v>
      </c>
      <c r="J266" s="115">
        <f>ROUND(E266*G266,2)</f>
        <v>0</v>
      </c>
      <c r="K266" s="116">
        <v>0.0028</v>
      </c>
      <c r="L266" s="116">
        <v>0.22988</v>
      </c>
      <c r="O266" s="113">
        <v>20</v>
      </c>
      <c r="P266" s="113" t="s">
        <v>483</v>
      </c>
      <c r="V266" s="117" t="s">
        <v>312</v>
      </c>
      <c r="W266" s="114">
        <v>28.2424</v>
      </c>
      <c r="Z266" s="112" t="s">
        <v>484</v>
      </c>
    </row>
    <row r="267" spans="4:22" ht="12.75">
      <c r="D267" s="118" t="s">
        <v>497</v>
      </c>
      <c r="V267" s="117" t="s">
        <v>0</v>
      </c>
    </row>
    <row r="268" spans="4:22" ht="12.75">
      <c r="D268" s="118" t="s">
        <v>498</v>
      </c>
      <c r="V268" s="117" t="s">
        <v>0</v>
      </c>
    </row>
    <row r="269" spans="4:22" ht="12.75">
      <c r="D269" s="118" t="s">
        <v>499</v>
      </c>
      <c r="V269" s="117" t="s">
        <v>0</v>
      </c>
    </row>
    <row r="270" spans="4:22" ht="12.75">
      <c r="D270" s="118" t="s">
        <v>500</v>
      </c>
      <c r="V270" s="117" t="s">
        <v>0</v>
      </c>
    </row>
    <row r="271" spans="4:22" ht="12.75">
      <c r="D271" s="118" t="s">
        <v>501</v>
      </c>
      <c r="V271" s="117" t="s">
        <v>0</v>
      </c>
    </row>
    <row r="272" spans="4:22" ht="12.75">
      <c r="D272" s="118" t="s">
        <v>502</v>
      </c>
      <c r="V272" s="117" t="s">
        <v>0</v>
      </c>
    </row>
    <row r="273" spans="1:26" ht="12.75">
      <c r="A273" s="110">
        <v>82</v>
      </c>
      <c r="B273" s="111" t="s">
        <v>480</v>
      </c>
      <c r="C273" s="112" t="s">
        <v>503</v>
      </c>
      <c r="D273" s="118" t="s">
        <v>504</v>
      </c>
      <c r="E273" s="114">
        <v>2</v>
      </c>
      <c r="F273" s="113" t="s">
        <v>248</v>
      </c>
      <c r="H273" s="115">
        <f>ROUND(E273*G273,2)</f>
        <v>0</v>
      </c>
      <c r="J273" s="115">
        <f>ROUND(E273*G273,2)</f>
        <v>0</v>
      </c>
      <c r="K273" s="116">
        <v>0.00257</v>
      </c>
      <c r="L273" s="116">
        <v>0.00514</v>
      </c>
      <c r="O273" s="113">
        <v>20</v>
      </c>
      <c r="P273" s="113" t="s">
        <v>483</v>
      </c>
      <c r="V273" s="117" t="s">
        <v>312</v>
      </c>
      <c r="W273" s="114">
        <v>2.406</v>
      </c>
      <c r="Z273" s="112" t="s">
        <v>484</v>
      </c>
    </row>
    <row r="274" spans="4:22" ht="12.75">
      <c r="D274" s="118" t="s">
        <v>505</v>
      </c>
      <c r="V274" s="117" t="s">
        <v>0</v>
      </c>
    </row>
    <row r="275" spans="4:22" ht="12.75">
      <c r="D275" s="118" t="s">
        <v>506</v>
      </c>
      <c r="V275" s="117" t="s">
        <v>0</v>
      </c>
    </row>
    <row r="276" spans="1:26" ht="12.75">
      <c r="A276" s="110">
        <v>83</v>
      </c>
      <c r="B276" s="111" t="s">
        <v>480</v>
      </c>
      <c r="C276" s="112" t="s">
        <v>507</v>
      </c>
      <c r="D276" s="118" t="s">
        <v>508</v>
      </c>
      <c r="E276" s="114">
        <v>7</v>
      </c>
      <c r="F276" s="113" t="s">
        <v>248</v>
      </c>
      <c r="H276" s="115">
        <f>ROUND(E276*G276,2)</f>
        <v>0</v>
      </c>
      <c r="J276" s="115">
        <f>ROUND(E276*G276,2)</f>
        <v>0</v>
      </c>
      <c r="K276" s="116">
        <v>0.00263</v>
      </c>
      <c r="L276" s="116">
        <v>0.01841</v>
      </c>
      <c r="O276" s="113">
        <v>20</v>
      </c>
      <c r="P276" s="113" t="s">
        <v>483</v>
      </c>
      <c r="V276" s="117" t="s">
        <v>312</v>
      </c>
      <c r="W276" s="114">
        <v>10.038</v>
      </c>
      <c r="Z276" s="112" t="s">
        <v>484</v>
      </c>
    </row>
    <row r="277" spans="4:22" ht="12.75">
      <c r="D277" s="118" t="s">
        <v>509</v>
      </c>
      <c r="V277" s="117" t="s">
        <v>0</v>
      </c>
    </row>
    <row r="278" spans="4:22" ht="12.75">
      <c r="D278" s="118" t="s">
        <v>510</v>
      </c>
      <c r="V278" s="117" t="s">
        <v>0</v>
      </c>
    </row>
    <row r="279" spans="4:22" ht="12.75">
      <c r="D279" s="118" t="s">
        <v>511</v>
      </c>
      <c r="V279" s="117" t="s">
        <v>0</v>
      </c>
    </row>
    <row r="280" spans="4:22" ht="12.75">
      <c r="D280" s="118" t="s">
        <v>512</v>
      </c>
      <c r="V280" s="117" t="s">
        <v>0</v>
      </c>
    </row>
    <row r="281" spans="1:26" ht="12.75" customHeight="1">
      <c r="A281" s="110">
        <v>84</v>
      </c>
      <c r="B281" s="111" t="s">
        <v>480</v>
      </c>
      <c r="C281" s="112" t="s">
        <v>513</v>
      </c>
      <c r="D281" s="118" t="s">
        <v>514</v>
      </c>
      <c r="E281" s="114">
        <v>73.07</v>
      </c>
      <c r="F281" s="113" t="s">
        <v>256</v>
      </c>
      <c r="H281" s="115">
        <f>ROUND(E281*G281,2)</f>
        <v>0</v>
      </c>
      <c r="J281" s="115">
        <f>ROUND(E281*G281,2)</f>
        <v>0</v>
      </c>
      <c r="M281" s="114">
        <v>0.002</v>
      </c>
      <c r="N281" s="114">
        <v>0.14614</v>
      </c>
      <c r="O281" s="113">
        <v>20</v>
      </c>
      <c r="P281" s="113" t="s">
        <v>483</v>
      </c>
      <c r="V281" s="117" t="s">
        <v>312</v>
      </c>
      <c r="W281" s="114">
        <v>4.01885</v>
      </c>
      <c r="Z281" s="112" t="s">
        <v>484</v>
      </c>
    </row>
    <row r="282" spans="4:22" ht="12.75">
      <c r="D282" s="118" t="s">
        <v>515</v>
      </c>
      <c r="V282" s="117" t="s">
        <v>0</v>
      </c>
    </row>
    <row r="283" spans="4:22" ht="12.75">
      <c r="D283" s="118" t="s">
        <v>488</v>
      </c>
      <c r="V283" s="117" t="s">
        <v>0</v>
      </c>
    </row>
    <row r="284" spans="4:22" ht="12.75">
      <c r="D284" s="118" t="s">
        <v>516</v>
      </c>
      <c r="V284" s="117" t="s">
        <v>0</v>
      </c>
    </row>
    <row r="285" spans="4:22" ht="12.75">
      <c r="D285" s="118" t="s">
        <v>490</v>
      </c>
      <c r="V285" s="117" t="s">
        <v>0</v>
      </c>
    </row>
    <row r="286" spans="1:26" ht="12.75">
      <c r="A286" s="110">
        <v>85</v>
      </c>
      <c r="B286" s="111" t="s">
        <v>480</v>
      </c>
      <c r="C286" s="112" t="s">
        <v>517</v>
      </c>
      <c r="D286" s="118" t="s">
        <v>518</v>
      </c>
      <c r="E286" s="114">
        <v>6.83</v>
      </c>
      <c r="F286" s="113" t="s">
        <v>256</v>
      </c>
      <c r="H286" s="115">
        <f>ROUND(E286*G286,2)</f>
        <v>0</v>
      </c>
      <c r="J286" s="115">
        <f>ROUND(E286*G286,2)</f>
        <v>0</v>
      </c>
      <c r="M286" s="114">
        <v>0.002</v>
      </c>
      <c r="N286" s="114">
        <v>0.01366</v>
      </c>
      <c r="O286" s="113">
        <v>20</v>
      </c>
      <c r="P286" s="113" t="s">
        <v>483</v>
      </c>
      <c r="V286" s="117" t="s">
        <v>312</v>
      </c>
      <c r="W286" s="114">
        <v>0.38931</v>
      </c>
      <c r="Z286" s="112" t="s">
        <v>484</v>
      </c>
    </row>
    <row r="287" spans="4:22" ht="12.75">
      <c r="D287" s="118" t="s">
        <v>519</v>
      </c>
      <c r="V287" s="117" t="s">
        <v>0</v>
      </c>
    </row>
    <row r="288" spans="1:26" ht="12.75">
      <c r="A288" s="110">
        <v>86</v>
      </c>
      <c r="B288" s="111" t="s">
        <v>480</v>
      </c>
      <c r="C288" s="112" t="s">
        <v>520</v>
      </c>
      <c r="D288" s="118" t="s">
        <v>521</v>
      </c>
      <c r="E288" s="114">
        <v>82.1</v>
      </c>
      <c r="F288" s="113" t="s">
        <v>256</v>
      </c>
      <c r="H288" s="115">
        <f>ROUND(E288*G288,2)</f>
        <v>0</v>
      </c>
      <c r="J288" s="115">
        <f>ROUND(E288*G288,2)</f>
        <v>0</v>
      </c>
      <c r="M288" s="114">
        <v>0.003</v>
      </c>
      <c r="N288" s="114">
        <v>0.2463</v>
      </c>
      <c r="O288" s="113">
        <v>20</v>
      </c>
      <c r="P288" s="113" t="s">
        <v>483</v>
      </c>
      <c r="V288" s="117" t="s">
        <v>312</v>
      </c>
      <c r="W288" s="114">
        <v>6.1575</v>
      </c>
      <c r="Z288" s="112" t="s">
        <v>484</v>
      </c>
    </row>
    <row r="289" spans="4:22" ht="12.75">
      <c r="D289" s="118" t="s">
        <v>522</v>
      </c>
      <c r="V289" s="117" t="s">
        <v>0</v>
      </c>
    </row>
    <row r="290" spans="4:22" ht="12.75">
      <c r="D290" s="118" t="s">
        <v>523</v>
      </c>
      <c r="V290" s="117" t="s">
        <v>0</v>
      </c>
    </row>
    <row r="291" spans="4:22" ht="12.75">
      <c r="D291" s="118" t="s">
        <v>524</v>
      </c>
      <c r="V291" s="117" t="s">
        <v>0</v>
      </c>
    </row>
    <row r="292" spans="4:22" ht="12.75">
      <c r="D292" s="118" t="s">
        <v>525</v>
      </c>
      <c r="V292" s="117" t="s">
        <v>0</v>
      </c>
    </row>
    <row r="293" spans="1:26" ht="12.75">
      <c r="A293" s="110">
        <v>87</v>
      </c>
      <c r="B293" s="111" t="s">
        <v>480</v>
      </c>
      <c r="C293" s="112" t="s">
        <v>526</v>
      </c>
      <c r="D293" s="118" t="s">
        <v>527</v>
      </c>
      <c r="E293" s="114">
        <v>2</v>
      </c>
      <c r="F293" s="113" t="s">
        <v>248</v>
      </c>
      <c r="H293" s="115">
        <f>ROUND(E293*G293,2)</f>
        <v>0</v>
      </c>
      <c r="J293" s="115">
        <f>ROUND(E293*G293,2)</f>
        <v>0</v>
      </c>
      <c r="M293" s="114">
        <v>0.001</v>
      </c>
      <c r="N293" s="114">
        <v>0.002</v>
      </c>
      <c r="O293" s="113">
        <v>20</v>
      </c>
      <c r="P293" s="113" t="s">
        <v>483</v>
      </c>
      <c r="V293" s="117" t="s">
        <v>312</v>
      </c>
      <c r="W293" s="114">
        <v>0.184</v>
      </c>
      <c r="Z293" s="112" t="s">
        <v>484</v>
      </c>
    </row>
    <row r="294" spans="4:22" ht="12.75">
      <c r="D294" s="118" t="s">
        <v>506</v>
      </c>
      <c r="V294" s="117" t="s">
        <v>0</v>
      </c>
    </row>
    <row r="295" spans="1:26" ht="12.75">
      <c r="A295" s="110">
        <v>88</v>
      </c>
      <c r="B295" s="111" t="s">
        <v>480</v>
      </c>
      <c r="C295" s="112" t="s">
        <v>528</v>
      </c>
      <c r="D295" s="118" t="s">
        <v>529</v>
      </c>
      <c r="E295" s="114">
        <v>7</v>
      </c>
      <c r="F295" s="113" t="s">
        <v>248</v>
      </c>
      <c r="H295" s="115">
        <f>ROUND(E295*G295,2)</f>
        <v>0</v>
      </c>
      <c r="J295" s="115">
        <f>ROUND(E295*G295,2)</f>
        <v>0</v>
      </c>
      <c r="M295" s="114">
        <v>0.001</v>
      </c>
      <c r="N295" s="114">
        <v>0.007</v>
      </c>
      <c r="O295" s="113">
        <v>20</v>
      </c>
      <c r="P295" s="113" t="s">
        <v>483</v>
      </c>
      <c r="V295" s="117" t="s">
        <v>312</v>
      </c>
      <c r="W295" s="114">
        <v>0.7</v>
      </c>
      <c r="Z295" s="112" t="s">
        <v>484</v>
      </c>
    </row>
    <row r="296" spans="4:22" ht="12.75">
      <c r="D296" s="118" t="s">
        <v>510</v>
      </c>
      <c r="V296" s="117" t="s">
        <v>0</v>
      </c>
    </row>
    <row r="297" spans="4:22" ht="12.75">
      <c r="D297" s="118" t="s">
        <v>530</v>
      </c>
      <c r="V297" s="117" t="s">
        <v>0</v>
      </c>
    </row>
    <row r="298" spans="4:22" ht="12.75">
      <c r="D298" s="118" t="s">
        <v>531</v>
      </c>
      <c r="V298" s="117" t="s">
        <v>0</v>
      </c>
    </row>
    <row r="299" spans="1:26" ht="12.75">
      <c r="A299" s="110">
        <v>89</v>
      </c>
      <c r="B299" s="111" t="s">
        <v>480</v>
      </c>
      <c r="C299" s="112" t="s">
        <v>532</v>
      </c>
      <c r="D299" s="118" t="s">
        <v>533</v>
      </c>
      <c r="E299" s="114">
        <v>20.34</v>
      </c>
      <c r="F299" s="113" t="s">
        <v>256</v>
      </c>
      <c r="H299" s="115">
        <f>ROUND(E299*G299,2)</f>
        <v>0</v>
      </c>
      <c r="J299" s="115">
        <f>ROUND(E299*G299,2)</f>
        <v>0</v>
      </c>
      <c r="M299" s="114">
        <v>0.001</v>
      </c>
      <c r="N299" s="114">
        <v>0.02034</v>
      </c>
      <c r="O299" s="113">
        <v>20</v>
      </c>
      <c r="P299" s="113" t="s">
        <v>483</v>
      </c>
      <c r="V299" s="117" t="s">
        <v>312</v>
      </c>
      <c r="W299" s="114">
        <v>1.4238</v>
      </c>
      <c r="Z299" s="112" t="s">
        <v>484</v>
      </c>
    </row>
    <row r="300" spans="4:22" ht="12.75">
      <c r="D300" s="118" t="s">
        <v>534</v>
      </c>
      <c r="V300" s="117" t="s">
        <v>0</v>
      </c>
    </row>
    <row r="301" spans="4:22" ht="12.75">
      <c r="D301" s="118" t="s">
        <v>535</v>
      </c>
      <c r="V301" s="117" t="s">
        <v>0</v>
      </c>
    </row>
    <row r="302" spans="4:22" ht="12.75">
      <c r="D302" s="118" t="s">
        <v>490</v>
      </c>
      <c r="V302" s="117" t="s">
        <v>0</v>
      </c>
    </row>
    <row r="303" spans="1:26" ht="12.75">
      <c r="A303" s="110">
        <v>90</v>
      </c>
      <c r="B303" s="111" t="s">
        <v>480</v>
      </c>
      <c r="C303" s="112" t="s">
        <v>536</v>
      </c>
      <c r="D303" s="118" t="s">
        <v>537</v>
      </c>
      <c r="E303" s="114">
        <v>40.82</v>
      </c>
      <c r="F303" s="113" t="s">
        <v>256</v>
      </c>
      <c r="H303" s="115">
        <f>ROUND(E303*G303,2)</f>
        <v>0</v>
      </c>
      <c r="J303" s="115">
        <f>ROUND(E303*G303,2)</f>
        <v>0</v>
      </c>
      <c r="M303" s="114">
        <v>0.002</v>
      </c>
      <c r="N303" s="114">
        <v>0.08164</v>
      </c>
      <c r="O303" s="113">
        <v>20</v>
      </c>
      <c r="P303" s="113" t="s">
        <v>483</v>
      </c>
      <c r="V303" s="117" t="s">
        <v>312</v>
      </c>
      <c r="W303" s="114">
        <v>4.04118</v>
      </c>
      <c r="Z303" s="112" t="s">
        <v>484</v>
      </c>
    </row>
    <row r="304" spans="4:22" ht="12.75">
      <c r="D304" s="118" t="s">
        <v>486</v>
      </c>
      <c r="V304" s="117" t="s">
        <v>0</v>
      </c>
    </row>
    <row r="305" spans="1:26" ht="12.75">
      <c r="A305" s="110">
        <v>91</v>
      </c>
      <c r="B305" s="111" t="s">
        <v>480</v>
      </c>
      <c r="C305" s="112" t="s">
        <v>538</v>
      </c>
      <c r="D305" s="118" t="s">
        <v>539</v>
      </c>
      <c r="E305" s="114">
        <v>5.8</v>
      </c>
      <c r="F305" s="113" t="s">
        <v>256</v>
      </c>
      <c r="H305" s="115">
        <f>ROUND(E305*G305,2)</f>
        <v>0</v>
      </c>
      <c r="J305" s="115">
        <f>ROUND(E305*G305,2)</f>
        <v>0</v>
      </c>
      <c r="M305" s="114">
        <v>0.002</v>
      </c>
      <c r="N305" s="114">
        <v>0.0116</v>
      </c>
      <c r="O305" s="113">
        <v>20</v>
      </c>
      <c r="P305" s="113" t="s">
        <v>483</v>
      </c>
      <c r="V305" s="117" t="s">
        <v>312</v>
      </c>
      <c r="W305" s="114">
        <v>0.29</v>
      </c>
      <c r="Z305" s="112" t="s">
        <v>484</v>
      </c>
    </row>
    <row r="306" spans="4:22" ht="12.75">
      <c r="D306" s="118" t="s">
        <v>540</v>
      </c>
      <c r="V306" s="117" t="s">
        <v>0</v>
      </c>
    </row>
    <row r="307" spans="1:26" ht="12.75">
      <c r="A307" s="110">
        <v>92</v>
      </c>
      <c r="B307" s="111" t="s">
        <v>480</v>
      </c>
      <c r="C307" s="112" t="s">
        <v>541</v>
      </c>
      <c r="D307" s="118" t="s">
        <v>542</v>
      </c>
      <c r="E307" s="114">
        <v>49.56</v>
      </c>
      <c r="F307" s="113" t="s">
        <v>256</v>
      </c>
      <c r="H307" s="115">
        <f>ROUND(E307*G307,2)</f>
        <v>0</v>
      </c>
      <c r="J307" s="115">
        <f>ROUND(E307*G307,2)</f>
        <v>0</v>
      </c>
      <c r="M307" s="114">
        <v>0.003</v>
      </c>
      <c r="N307" s="114">
        <v>0.14868</v>
      </c>
      <c r="O307" s="113">
        <v>20</v>
      </c>
      <c r="P307" s="113" t="s">
        <v>483</v>
      </c>
      <c r="V307" s="117" t="s">
        <v>312</v>
      </c>
      <c r="W307" s="114">
        <v>3.4692</v>
      </c>
      <c r="Z307" s="112" t="s">
        <v>484</v>
      </c>
    </row>
    <row r="308" spans="4:22" ht="12.75">
      <c r="D308" s="118" t="s">
        <v>543</v>
      </c>
      <c r="V308" s="117" t="s">
        <v>0</v>
      </c>
    </row>
    <row r="309" spans="4:22" ht="12.75">
      <c r="D309" s="118" t="s">
        <v>544</v>
      </c>
      <c r="V309" s="117" t="s">
        <v>0</v>
      </c>
    </row>
    <row r="310" spans="4:22" ht="12.75">
      <c r="D310" s="118" t="s">
        <v>545</v>
      </c>
      <c r="V310" s="117" t="s">
        <v>0</v>
      </c>
    </row>
    <row r="311" spans="1:26" ht="12.75">
      <c r="A311" s="110">
        <v>93</v>
      </c>
      <c r="B311" s="111" t="s">
        <v>480</v>
      </c>
      <c r="C311" s="112" t="s">
        <v>546</v>
      </c>
      <c r="D311" s="118" t="s">
        <v>547</v>
      </c>
      <c r="E311" s="114">
        <v>20.34</v>
      </c>
      <c r="F311" s="113" t="s">
        <v>256</v>
      </c>
      <c r="H311" s="115">
        <f>ROUND(E311*G311,2)</f>
        <v>0</v>
      </c>
      <c r="J311" s="115">
        <f>ROUND(E311*G311,2)</f>
        <v>0</v>
      </c>
      <c r="K311" s="116">
        <v>0.00127</v>
      </c>
      <c r="L311" s="116">
        <v>0.0258318</v>
      </c>
      <c r="O311" s="113">
        <v>20</v>
      </c>
      <c r="P311" s="113" t="s">
        <v>483</v>
      </c>
      <c r="V311" s="117" t="s">
        <v>312</v>
      </c>
      <c r="W311" s="114">
        <v>12.83454</v>
      </c>
      <c r="Z311" s="112" t="s">
        <v>484</v>
      </c>
    </row>
    <row r="312" spans="4:22" ht="12.75">
      <c r="D312" s="118" t="s">
        <v>548</v>
      </c>
      <c r="V312" s="117" t="s">
        <v>0</v>
      </c>
    </row>
    <row r="313" spans="4:22" ht="12.75">
      <c r="D313" s="118" t="s">
        <v>549</v>
      </c>
      <c r="V313" s="117" t="s">
        <v>0</v>
      </c>
    </row>
    <row r="314" spans="4:22" ht="12.75">
      <c r="D314" s="118" t="s">
        <v>550</v>
      </c>
      <c r="V314" s="117" t="s">
        <v>0</v>
      </c>
    </row>
    <row r="315" spans="4:22" ht="12.75">
      <c r="D315" s="118" t="s">
        <v>551</v>
      </c>
      <c r="V315" s="117" t="s">
        <v>0</v>
      </c>
    </row>
    <row r="316" spans="1:26" ht="12.75">
      <c r="A316" s="110">
        <v>94</v>
      </c>
      <c r="B316" s="111" t="s">
        <v>480</v>
      </c>
      <c r="C316" s="112" t="s">
        <v>552</v>
      </c>
      <c r="D316" s="118" t="s">
        <v>553</v>
      </c>
      <c r="E316" s="114">
        <v>40.82</v>
      </c>
      <c r="F316" s="113" t="s">
        <v>256</v>
      </c>
      <c r="H316" s="115">
        <f>ROUND(E316*G316,2)</f>
        <v>0</v>
      </c>
      <c r="J316" s="115">
        <f>ROUND(E316*G316,2)</f>
        <v>0</v>
      </c>
      <c r="K316" s="116">
        <v>0.0024</v>
      </c>
      <c r="L316" s="116">
        <v>0.097968</v>
      </c>
      <c r="O316" s="113">
        <v>20</v>
      </c>
      <c r="P316" s="113" t="s">
        <v>483</v>
      </c>
      <c r="V316" s="117" t="s">
        <v>312</v>
      </c>
      <c r="W316" s="114">
        <v>27.06366</v>
      </c>
      <c r="Z316" s="112" t="s">
        <v>484</v>
      </c>
    </row>
    <row r="317" spans="4:22" ht="12.75">
      <c r="D317" s="118" t="s">
        <v>554</v>
      </c>
      <c r="V317" s="117" t="s">
        <v>0</v>
      </c>
    </row>
    <row r="318" spans="4:22" ht="12.75">
      <c r="D318" s="118" t="s">
        <v>515</v>
      </c>
      <c r="V318" s="117" t="s">
        <v>0</v>
      </c>
    </row>
    <row r="319" spans="1:26" ht="12.75">
      <c r="A319" s="110">
        <v>95</v>
      </c>
      <c r="B319" s="111" t="s">
        <v>480</v>
      </c>
      <c r="C319" s="112" t="s">
        <v>555</v>
      </c>
      <c r="D319" s="118" t="s">
        <v>556</v>
      </c>
      <c r="E319" s="114">
        <v>5.8</v>
      </c>
      <c r="F319" s="113" t="s">
        <v>256</v>
      </c>
      <c r="H319" s="115">
        <f>ROUND(E319*G319,2)</f>
        <v>0</v>
      </c>
      <c r="J319" s="115">
        <f>ROUND(E319*G319,2)</f>
        <v>0</v>
      </c>
      <c r="K319" s="116">
        <v>0.00158</v>
      </c>
      <c r="L319" s="116">
        <v>0.009164</v>
      </c>
      <c r="O319" s="113">
        <v>20</v>
      </c>
      <c r="P319" s="113" t="s">
        <v>483</v>
      </c>
      <c r="V319" s="117" t="s">
        <v>312</v>
      </c>
      <c r="W319" s="114">
        <v>2.6622</v>
      </c>
      <c r="Z319" s="112" t="s">
        <v>484</v>
      </c>
    </row>
    <row r="320" spans="4:22" ht="12.75">
      <c r="D320" s="118" t="s">
        <v>557</v>
      </c>
      <c r="V320" s="117" t="s">
        <v>0</v>
      </c>
    </row>
    <row r="321" spans="4:22" ht="12.75">
      <c r="D321" s="118" t="s">
        <v>540</v>
      </c>
      <c r="V321" s="117" t="s">
        <v>0</v>
      </c>
    </row>
    <row r="322" spans="1:26" ht="12.75">
      <c r="A322" s="110">
        <v>96</v>
      </c>
      <c r="B322" s="111" t="s">
        <v>480</v>
      </c>
      <c r="C322" s="112" t="s">
        <v>558</v>
      </c>
      <c r="D322" s="118" t="s">
        <v>559</v>
      </c>
      <c r="E322" s="114">
        <v>49.56</v>
      </c>
      <c r="F322" s="113" t="s">
        <v>256</v>
      </c>
      <c r="H322" s="115">
        <f>ROUND(E322*G322,2)</f>
        <v>0</v>
      </c>
      <c r="J322" s="115">
        <f>ROUND(E322*G322,2)</f>
        <v>0</v>
      </c>
      <c r="K322" s="116">
        <v>0.00249</v>
      </c>
      <c r="L322" s="116">
        <v>0.1234044</v>
      </c>
      <c r="O322" s="113">
        <v>20</v>
      </c>
      <c r="P322" s="113" t="s">
        <v>483</v>
      </c>
      <c r="V322" s="117" t="s">
        <v>312</v>
      </c>
      <c r="W322" s="114">
        <v>25.17648</v>
      </c>
      <c r="Z322" s="112" t="s">
        <v>484</v>
      </c>
    </row>
    <row r="323" spans="4:22" ht="12.75">
      <c r="D323" s="118" t="s">
        <v>560</v>
      </c>
      <c r="V323" s="117" t="s">
        <v>0</v>
      </c>
    </row>
    <row r="324" spans="4:22" ht="12.75">
      <c r="D324" s="118" t="s">
        <v>561</v>
      </c>
      <c r="V324" s="117" t="s">
        <v>0</v>
      </c>
    </row>
    <row r="325" spans="4:22" ht="12.75">
      <c r="D325" s="118" t="s">
        <v>562</v>
      </c>
      <c r="V325" s="117" t="s">
        <v>0</v>
      </c>
    </row>
    <row r="326" spans="4:22" ht="12.75">
      <c r="D326" s="118" t="s">
        <v>563</v>
      </c>
      <c r="V326" s="117" t="s">
        <v>0</v>
      </c>
    </row>
    <row r="327" spans="1:26" ht="12.75">
      <c r="A327" s="110">
        <v>97</v>
      </c>
      <c r="B327" s="111" t="s">
        <v>480</v>
      </c>
      <c r="C327" s="112" t="s">
        <v>564</v>
      </c>
      <c r="D327" s="118" t="s">
        <v>565</v>
      </c>
      <c r="E327" s="114">
        <v>10</v>
      </c>
      <c r="F327" s="113" t="s">
        <v>310</v>
      </c>
      <c r="H327" s="115">
        <f>ROUND(E327*G327,2)</f>
        <v>0</v>
      </c>
      <c r="J327" s="115">
        <f>ROUND(E327*G327,2)</f>
        <v>0</v>
      </c>
      <c r="O327" s="113">
        <v>20</v>
      </c>
      <c r="P327" s="113" t="s">
        <v>483</v>
      </c>
      <c r="V327" s="117" t="s">
        <v>312</v>
      </c>
      <c r="W327" s="114">
        <v>10</v>
      </c>
      <c r="Z327" s="112" t="s">
        <v>484</v>
      </c>
    </row>
    <row r="328" spans="4:22" ht="12.75">
      <c r="D328" s="118" t="s">
        <v>566</v>
      </c>
      <c r="V328" s="117" t="s">
        <v>0</v>
      </c>
    </row>
    <row r="329" spans="4:22" ht="12.75">
      <c r="D329" s="118" t="s">
        <v>567</v>
      </c>
      <c r="V329" s="117" t="s">
        <v>0</v>
      </c>
    </row>
    <row r="330" spans="1:26" ht="27" customHeight="1">
      <c r="A330" s="110">
        <v>98</v>
      </c>
      <c r="B330" s="111" t="s">
        <v>480</v>
      </c>
      <c r="C330" s="112" t="s">
        <v>568</v>
      </c>
      <c r="D330" s="118" t="s">
        <v>569</v>
      </c>
      <c r="E330" s="114">
        <v>73.346</v>
      </c>
      <c r="F330" s="113" t="s">
        <v>323</v>
      </c>
      <c r="H330" s="115">
        <f>ROUND(E330*G330,2)</f>
        <v>0</v>
      </c>
      <c r="J330" s="115">
        <f>ROUND(E330*G330,2)</f>
        <v>0</v>
      </c>
      <c r="O330" s="113">
        <v>20</v>
      </c>
      <c r="P330" s="113" t="s">
        <v>483</v>
      </c>
      <c r="V330" s="117" t="s">
        <v>312</v>
      </c>
      <c r="Z330" s="112" t="s">
        <v>484</v>
      </c>
    </row>
    <row r="331" spans="4:23" ht="28.5" customHeight="1">
      <c r="D331" s="129" t="s">
        <v>570</v>
      </c>
      <c r="E331" s="115">
        <f>J331</f>
        <v>0</v>
      </c>
      <c r="H331" s="115">
        <f>SUM(H255:H330)</f>
        <v>0</v>
      </c>
      <c r="J331" s="115">
        <f>SUM(J255:J330)</f>
        <v>0</v>
      </c>
      <c r="L331" s="116">
        <v>0.6607832</v>
      </c>
      <c r="N331" s="114">
        <v>0.67736</v>
      </c>
      <c r="W331" s="114">
        <v>151.77748</v>
      </c>
    </row>
    <row r="332" ht="21" customHeight="1">
      <c r="D332" s="128" t="s">
        <v>571</v>
      </c>
    </row>
    <row r="333" spans="1:26" ht="13.5" customHeight="1">
      <c r="A333" s="110">
        <v>99</v>
      </c>
      <c r="B333" s="111" t="s">
        <v>572</v>
      </c>
      <c r="C333" s="112" t="s">
        <v>573</v>
      </c>
      <c r="D333" s="118" t="s">
        <v>574</v>
      </c>
      <c r="E333" s="114">
        <v>559.3</v>
      </c>
      <c r="F333" s="113" t="s">
        <v>152</v>
      </c>
      <c r="H333" s="115">
        <f>ROUND(E333*G333,2)</f>
        <v>0</v>
      </c>
      <c r="J333" s="115">
        <f>ROUND(E333*G333,2)</f>
        <v>0</v>
      </c>
      <c r="K333" s="116">
        <v>0.00035</v>
      </c>
      <c r="L333" s="116">
        <v>0.195755</v>
      </c>
      <c r="O333" s="113">
        <v>20</v>
      </c>
      <c r="P333" s="113" t="s">
        <v>575</v>
      </c>
      <c r="V333" s="117" t="s">
        <v>312</v>
      </c>
      <c r="W333" s="114">
        <v>715.904</v>
      </c>
      <c r="Z333" s="112" t="s">
        <v>313</v>
      </c>
    </row>
    <row r="334" spans="4:22" ht="12.75">
      <c r="D334" s="118" t="s">
        <v>576</v>
      </c>
      <c r="V334" s="117" t="s">
        <v>0</v>
      </c>
    </row>
    <row r="335" spans="4:22" ht="12.75">
      <c r="D335" s="118" t="s">
        <v>424</v>
      </c>
      <c r="V335" s="117" t="s">
        <v>0</v>
      </c>
    </row>
    <row r="336" spans="4:22" ht="12.75">
      <c r="D336" s="118" t="s">
        <v>349</v>
      </c>
      <c r="V336" s="117" t="s">
        <v>0</v>
      </c>
    </row>
    <row r="337" spans="4:22" ht="12.75">
      <c r="D337" s="118" t="s">
        <v>350</v>
      </c>
      <c r="V337" s="117" t="s">
        <v>0</v>
      </c>
    </row>
    <row r="338" spans="4:22" ht="12.75">
      <c r="D338" s="118" t="s">
        <v>351</v>
      </c>
      <c r="V338" s="117" t="s">
        <v>0</v>
      </c>
    </row>
    <row r="339" spans="1:26" ht="12.75">
      <c r="A339" s="110">
        <v>100</v>
      </c>
      <c r="B339" s="111" t="s">
        <v>316</v>
      </c>
      <c r="C339" s="112" t="s">
        <v>577</v>
      </c>
      <c r="D339" s="118" t="s">
        <v>612</v>
      </c>
      <c r="E339" s="114">
        <v>559.3</v>
      </c>
      <c r="F339" s="113" t="s">
        <v>152</v>
      </c>
      <c r="H339" s="115">
        <v>0</v>
      </c>
      <c r="I339" s="115">
        <f>ROUND(E339*G339,2)</f>
        <v>0</v>
      </c>
      <c r="J339" s="115">
        <f>ROUND(E339*G339,2)</f>
        <v>0</v>
      </c>
      <c r="K339" s="116">
        <v>0.014</v>
      </c>
      <c r="L339" s="116">
        <v>8.143408</v>
      </c>
      <c r="O339" s="113">
        <v>20</v>
      </c>
      <c r="P339" s="113" t="s">
        <v>575</v>
      </c>
      <c r="V339" s="117" t="s">
        <v>46</v>
      </c>
      <c r="Z339" s="112" t="s">
        <v>358</v>
      </c>
    </row>
    <row r="340" spans="4:22" ht="12" customHeight="1">
      <c r="D340" s="118" t="s">
        <v>578</v>
      </c>
      <c r="V340" s="117" t="s">
        <v>0</v>
      </c>
    </row>
    <row r="341" spans="1:10" ht="12" customHeight="1">
      <c r="A341" s="110">
        <v>101</v>
      </c>
      <c r="B341" s="111" t="s">
        <v>316</v>
      </c>
      <c r="C341" s="112" t="s">
        <v>611</v>
      </c>
      <c r="D341" s="118" t="s">
        <v>613</v>
      </c>
      <c r="E341" s="114">
        <v>22.464</v>
      </c>
      <c r="F341" s="113" t="s">
        <v>152</v>
      </c>
      <c r="H341" s="115">
        <v>0</v>
      </c>
      <c r="I341" s="115">
        <f>ROUND(E341*G341,2)</f>
        <v>0</v>
      </c>
      <c r="J341" s="115">
        <f>ROUND(E341*G341,2)</f>
        <v>0</v>
      </c>
    </row>
    <row r="342" spans="1:26" ht="12.75">
      <c r="A342" s="110">
        <v>101</v>
      </c>
      <c r="B342" s="111" t="s">
        <v>572</v>
      </c>
      <c r="C342" s="112" t="s">
        <v>579</v>
      </c>
      <c r="D342" s="118" t="s">
        <v>580</v>
      </c>
      <c r="E342" s="114">
        <v>559.3</v>
      </c>
      <c r="F342" s="113" t="s">
        <v>152</v>
      </c>
      <c r="H342" s="115">
        <f>ROUND(E342*G342,2)</f>
        <v>0</v>
      </c>
      <c r="J342" s="115">
        <f>ROUND(E342*G342,2)</f>
        <v>0</v>
      </c>
      <c r="M342" s="114">
        <v>0.018</v>
      </c>
      <c r="N342" s="114">
        <v>10.0674</v>
      </c>
      <c r="O342" s="113">
        <v>20</v>
      </c>
      <c r="P342" s="113" t="s">
        <v>575</v>
      </c>
      <c r="V342" s="117" t="s">
        <v>312</v>
      </c>
      <c r="W342" s="114">
        <v>186.8062</v>
      </c>
      <c r="Z342" s="112" t="s">
        <v>249</v>
      </c>
    </row>
    <row r="343" spans="4:22" ht="12.75">
      <c r="D343" s="118" t="s">
        <v>581</v>
      </c>
      <c r="V343" s="117" t="s">
        <v>0</v>
      </c>
    </row>
    <row r="344" spans="4:22" ht="12.75">
      <c r="D344" s="118" t="s">
        <v>347</v>
      </c>
      <c r="V344" s="117" t="s">
        <v>0</v>
      </c>
    </row>
    <row r="345" spans="4:22" ht="12.75">
      <c r="D345" s="118" t="s">
        <v>424</v>
      </c>
      <c r="V345" s="117" t="s">
        <v>0</v>
      </c>
    </row>
    <row r="346" spans="4:22" ht="12.75">
      <c r="D346" s="118" t="s">
        <v>582</v>
      </c>
      <c r="V346" s="117" t="s">
        <v>0</v>
      </c>
    </row>
    <row r="347" spans="4:22" ht="12.75">
      <c r="D347" s="118" t="s">
        <v>583</v>
      </c>
      <c r="V347" s="117" t="s">
        <v>0</v>
      </c>
    </row>
    <row r="348" spans="4:22" ht="12.75">
      <c r="D348" s="118" t="s">
        <v>584</v>
      </c>
      <c r="V348" s="117" t="s">
        <v>0</v>
      </c>
    </row>
    <row r="349" spans="1:26" ht="17.25" customHeight="1">
      <c r="A349" s="110">
        <v>102</v>
      </c>
      <c r="B349" s="111" t="s">
        <v>572</v>
      </c>
      <c r="C349" s="112" t="s">
        <v>585</v>
      </c>
      <c r="D349" s="118" t="s">
        <v>586</v>
      </c>
      <c r="E349" s="114">
        <v>316.452</v>
      </c>
      <c r="F349" s="113" t="s">
        <v>323</v>
      </c>
      <c r="H349" s="115">
        <f>ROUND(E349*G349,2)</f>
        <v>0</v>
      </c>
      <c r="J349" s="115">
        <f>ROUND(E349*G349,2)</f>
        <v>0</v>
      </c>
      <c r="O349" s="113">
        <v>20</v>
      </c>
      <c r="P349" s="113" t="s">
        <v>575</v>
      </c>
      <c r="V349" s="117" t="s">
        <v>312</v>
      </c>
      <c r="Z349" s="112" t="s">
        <v>313</v>
      </c>
    </row>
    <row r="350" spans="4:23" ht="23.25" customHeight="1">
      <c r="D350" s="129" t="s">
        <v>587</v>
      </c>
      <c r="E350" s="115">
        <f>J350</f>
        <v>0</v>
      </c>
      <c r="H350" s="115">
        <f>SUM(H332:H349)</f>
        <v>0</v>
      </c>
      <c r="I350" s="115">
        <f>SUM(I332:I349)</f>
        <v>0</v>
      </c>
      <c r="J350" s="115">
        <f>SUM(J332:J349)</f>
        <v>0</v>
      </c>
      <c r="L350" s="116">
        <v>8.339163</v>
      </c>
      <c r="N350" s="114">
        <v>10.0674</v>
      </c>
      <c r="W350" s="114">
        <v>902.7102</v>
      </c>
    </row>
    <row r="351" spans="4:23" ht="24.75" customHeight="1">
      <c r="D351" s="129" t="s">
        <v>588</v>
      </c>
      <c r="E351" s="115">
        <f>J351</f>
        <v>0</v>
      </c>
      <c r="H351" s="115">
        <f>H254+H331+H350</f>
        <v>0</v>
      </c>
      <c r="I351" s="115">
        <f>I254+I331+I350</f>
        <v>0</v>
      </c>
      <c r="J351" s="115">
        <f>J254+J331+J350</f>
        <v>0</v>
      </c>
      <c r="L351" s="116">
        <v>12.83094051</v>
      </c>
      <c r="N351" s="114">
        <v>14.341416</v>
      </c>
      <c r="W351" s="114">
        <v>1265.599228</v>
      </c>
    </row>
    <row r="352" ht="24" customHeight="1">
      <c r="D352" s="128" t="s">
        <v>589</v>
      </c>
    </row>
    <row r="353" ht="12.75">
      <c r="D353" s="128" t="s">
        <v>590</v>
      </c>
    </row>
    <row r="354" spans="1:26" ht="13.5" customHeight="1">
      <c r="A354" s="110">
        <v>103</v>
      </c>
      <c r="B354" s="111" t="s">
        <v>591</v>
      </c>
      <c r="C354" s="112" t="s">
        <v>592</v>
      </c>
      <c r="D354" s="118" t="s">
        <v>593</v>
      </c>
      <c r="E354" s="114">
        <v>66.842</v>
      </c>
      <c r="F354" s="113" t="s">
        <v>152</v>
      </c>
      <c r="H354" s="115">
        <f>ROUND(E354*G354,2)</f>
        <v>0</v>
      </c>
      <c r="J354" s="115">
        <f>ROUND(E354*G354,2)</f>
        <v>0</v>
      </c>
      <c r="K354" s="116">
        <v>0.00022</v>
      </c>
      <c r="L354" s="116">
        <v>0.01470524</v>
      </c>
      <c r="O354" s="113">
        <v>20</v>
      </c>
      <c r="P354" s="113" t="s">
        <v>594</v>
      </c>
      <c r="V354" s="117" t="s">
        <v>312</v>
      </c>
      <c r="W354" s="114">
        <v>6.149464</v>
      </c>
      <c r="Z354" s="112" t="s">
        <v>595</v>
      </c>
    </row>
    <row r="355" spans="4:22" ht="12.75">
      <c r="D355" s="118" t="s">
        <v>596</v>
      </c>
      <c r="V355" s="117" t="s">
        <v>0</v>
      </c>
    </row>
    <row r="356" spans="4:22" ht="12.75">
      <c r="D356" s="118" t="s">
        <v>597</v>
      </c>
      <c r="V356" s="117" t="s">
        <v>0</v>
      </c>
    </row>
    <row r="357" spans="4:22" ht="12.75" customHeight="1">
      <c r="D357" s="118" t="s">
        <v>598</v>
      </c>
      <c r="V357" s="117" t="s">
        <v>0</v>
      </c>
    </row>
    <row r="358" spans="1:26" ht="25.5">
      <c r="A358" s="110">
        <v>104</v>
      </c>
      <c r="B358" s="111" t="s">
        <v>591</v>
      </c>
      <c r="C358" s="112" t="s">
        <v>599</v>
      </c>
      <c r="D358" s="118" t="s">
        <v>600</v>
      </c>
      <c r="E358" s="114">
        <v>570.696</v>
      </c>
      <c r="F358" s="113" t="s">
        <v>152</v>
      </c>
      <c r="H358" s="115">
        <f>ROUND(E358*G358,2)</f>
        <v>0</v>
      </c>
      <c r="J358" s="115">
        <f>ROUND(E358*G358,2)</f>
        <v>0</v>
      </c>
      <c r="K358" s="116">
        <v>0.00034</v>
      </c>
      <c r="L358" s="116">
        <v>0.19403664</v>
      </c>
      <c r="O358" s="113">
        <v>20</v>
      </c>
      <c r="P358" s="113" t="s">
        <v>594</v>
      </c>
      <c r="V358" s="117" t="s">
        <v>312</v>
      </c>
      <c r="W358" s="114">
        <v>104.437368</v>
      </c>
      <c r="Z358" s="112" t="s">
        <v>595</v>
      </c>
    </row>
    <row r="359" spans="4:22" ht="12.75">
      <c r="D359" s="118" t="s">
        <v>601</v>
      </c>
      <c r="V359" s="117" t="s">
        <v>0</v>
      </c>
    </row>
    <row r="360" spans="1:26" ht="25.5">
      <c r="A360" s="110">
        <v>105</v>
      </c>
      <c r="B360" s="111" t="s">
        <v>591</v>
      </c>
      <c r="C360" s="112" t="s">
        <v>599</v>
      </c>
      <c r="D360" s="118" t="s">
        <v>600</v>
      </c>
      <c r="E360" s="114">
        <v>875.095</v>
      </c>
      <c r="F360" s="113" t="s">
        <v>152</v>
      </c>
      <c r="H360" s="115">
        <f>ROUND(E360*G360,2)</f>
        <v>0</v>
      </c>
      <c r="J360" s="115">
        <f>ROUND(E360*G360,2)</f>
        <v>0</v>
      </c>
      <c r="K360" s="116">
        <v>0.00034</v>
      </c>
      <c r="L360" s="116">
        <v>0.2975323</v>
      </c>
      <c r="O360" s="113">
        <v>20</v>
      </c>
      <c r="P360" s="113" t="s">
        <v>594</v>
      </c>
      <c r="V360" s="117" t="s">
        <v>312</v>
      </c>
      <c r="W360" s="114">
        <v>160.142385</v>
      </c>
      <c r="Z360" s="112" t="s">
        <v>595</v>
      </c>
    </row>
    <row r="361" spans="4:22" ht="13.5" customHeight="1">
      <c r="D361" s="118" t="s">
        <v>602</v>
      </c>
      <c r="V361" s="117" t="s">
        <v>0</v>
      </c>
    </row>
    <row r="362" spans="4:22" ht="12.75">
      <c r="D362" s="118" t="s">
        <v>603</v>
      </c>
      <c r="V362" s="117" t="s">
        <v>0</v>
      </c>
    </row>
    <row r="363" spans="4:22" ht="12.75">
      <c r="D363" s="118" t="s">
        <v>604</v>
      </c>
      <c r="V363" s="117" t="s">
        <v>0</v>
      </c>
    </row>
    <row r="364" spans="4:22" ht="12.75">
      <c r="D364" s="118" t="s">
        <v>605</v>
      </c>
      <c r="V364" s="117" t="s">
        <v>0</v>
      </c>
    </row>
    <row r="365" spans="4:23" ht="19.5" customHeight="1">
      <c r="D365" s="129" t="s">
        <v>606</v>
      </c>
      <c r="E365" s="115">
        <f>J365</f>
        <v>0</v>
      </c>
      <c r="H365" s="115">
        <f>SUM(H353:H364)</f>
        <v>0</v>
      </c>
      <c r="J365" s="115">
        <f>SUM(J353:J364)</f>
        <v>0</v>
      </c>
      <c r="L365" s="116">
        <v>0.50627418</v>
      </c>
      <c r="W365" s="114">
        <v>270.729217</v>
      </c>
    </row>
    <row r="366" spans="4:23" ht="20.25" customHeight="1">
      <c r="D366" s="129" t="s">
        <v>607</v>
      </c>
      <c r="E366" s="115">
        <f>J366</f>
        <v>0</v>
      </c>
      <c r="H366" s="115">
        <f>H365</f>
        <v>0</v>
      </c>
      <c r="J366" s="115">
        <f>J365</f>
        <v>0</v>
      </c>
      <c r="L366" s="116">
        <v>0.50627418</v>
      </c>
      <c r="W366" s="114">
        <v>270.729217</v>
      </c>
    </row>
    <row r="367" spans="4:23" ht="25.5" customHeight="1">
      <c r="D367" s="129" t="s">
        <v>608</v>
      </c>
      <c r="E367" s="115">
        <f>J367</f>
        <v>0</v>
      </c>
      <c r="H367" s="115">
        <f>H146+H351+H366</f>
        <v>0</v>
      </c>
      <c r="I367" s="115">
        <f>I146+I351+I366</f>
        <v>0</v>
      </c>
      <c r="J367" s="115">
        <f>J146+J351+J366</f>
        <v>0</v>
      </c>
      <c r="L367" s="116">
        <v>13.38721469</v>
      </c>
      <c r="N367" s="114">
        <v>37.421916</v>
      </c>
      <c r="W367" s="114">
        <v>1714.290795</v>
      </c>
    </row>
    <row r="368" spans="4:23" ht="32.25" customHeight="1">
      <c r="D368" s="129" t="s">
        <v>609</v>
      </c>
      <c r="E368" s="115">
        <f>J368</f>
        <v>0</v>
      </c>
      <c r="H368" s="115">
        <f>H126+H367</f>
        <v>0</v>
      </c>
      <c r="I368" s="115">
        <f>I126+I367</f>
        <v>0</v>
      </c>
      <c r="J368" s="115">
        <f>J126+J367</f>
        <v>0</v>
      </c>
      <c r="L368" s="116">
        <v>16.00879932</v>
      </c>
      <c r="N368" s="114">
        <v>37.965719</v>
      </c>
      <c r="W368" s="114">
        <v>2153.830038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scale="90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miroslav boldiš</cp:lastModifiedBy>
  <cp:lastPrinted>2018-11-05T12:42:45Z</cp:lastPrinted>
  <dcterms:created xsi:type="dcterms:W3CDTF">1999-04-06T07:39:42Z</dcterms:created>
  <dcterms:modified xsi:type="dcterms:W3CDTF">2018-11-07T09:45:34Z</dcterms:modified>
  <cp:category/>
  <cp:version/>
  <cp:contentType/>
  <cp:contentStatus/>
</cp:coreProperties>
</file>